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12645" activeTab="0"/>
  </bookViews>
  <sheets>
    <sheet name="оценка" sheetId="1" r:id="rId1"/>
  </sheets>
  <definedNames>
    <definedName name="Z_1ED5986A_824B_47CD_9916_8DAC7A2E54EB_.wvu.Cols" localSheetId="0" hidden="1">'оценка'!$A:$B</definedName>
    <definedName name="Z_1ED5986A_824B_47CD_9916_8DAC7A2E54EB_.wvu.Rows" localSheetId="0" hidden="1">'оценка'!$13:$14,'оценка'!$20:$21,'оценка'!$35:$37,'оценка'!$48:$53,'оценка'!$61:$67,'оценка'!$69:$71,'оценка'!$77:$77,'оценка'!$79:$79,'оценка'!$81:$81,'оценка'!$85:$90,'оценка'!$92:$97,'оценка'!$99:$100,'оценка'!$103:$103,'оценка'!$106:$106,'оценка'!$108:$108,'оценка'!$111:$114,'оценка'!$116:$117,'оценка'!$120:$134,'оценка'!$136:$138,'оценка'!$140:$142,'оценка'!$145:$148,'оценка'!$152:$153,'оценка'!$155:$155,'оценка'!$157:$163,'оценка'!$165:$165,'оценка'!$167:$167</definedName>
    <definedName name="Z_329223D8_95D3_4F31_A623_308C65A69297_.wvu.Cols" localSheetId="0" hidden="1">'оценка'!$A:$B</definedName>
    <definedName name="Z_329223D8_95D3_4F31_A623_308C65A69297_.wvu.PrintArea" localSheetId="0" hidden="1">'оценка'!$A$1:$G$168</definedName>
    <definedName name="Z_329223D8_95D3_4F31_A623_308C65A69297_.wvu.Rows" localSheetId="0" hidden="1">'оценка'!$69:$71,'оценка'!$77:$77,'оценка'!$81:$81,'оценка'!$85:$85,'оценка'!$88:$89,'оценка'!$93:$97,'оценка'!$99:$100,'оценка'!$106:$106,'оценка'!$108:$108,'оценка'!$111:$114,'оценка'!$117:$117,'оценка'!$121:$128,'оценка'!$131:$134,'оценка'!$137:$138,'оценка'!$140:$142,'оценка'!$145:$148,'оценка'!$152:$153,'оценка'!$155:$155,'оценка'!$157:$158,'оценка'!$160:$161,'оценка'!$163:$163,'оценка'!$165:$165,'оценка'!$167:$167</definedName>
    <definedName name="Z_55F7288D_D8BF_4666_8C59_B30F0CA4476A_.wvu.Rows" localSheetId="0" hidden="1">'оценка'!$26:$37,'оценка'!$65:$67,'оценка'!$69:$71,'оценка'!$77:$77,'оценка'!$81:$81,'оценка'!$85:$85,'оценка'!$88:$89,'оценка'!$93:$97,'оценка'!$99:$100,'оценка'!$106:$106,'оценка'!$108:$108,'оценка'!$111:$114,'оценка'!$116:$117,'оценка'!$121:$128,'оценка'!$131:$134,'оценка'!$137:$138,'оценка'!$140:$142,'оценка'!$145:$148,'оценка'!$152:$153,'оценка'!$155:$155,'оценка'!$157:$158,'оценка'!$160:$161,'оценка'!$163:$163,'оценка'!$165:$165,'оценка'!$167:$167</definedName>
    <definedName name="Z_E0F984C6_7F78_459D_A45A_B6D0ECF90B5B_.wvu.Cols" localSheetId="0" hidden="1">'оценка'!$A:$B</definedName>
    <definedName name="Z_E0F984C6_7F78_459D_A45A_B6D0ECF90B5B_.wvu.PrintArea" localSheetId="0" hidden="1">'оценка'!$A$1:$G$168</definedName>
    <definedName name="Z_E0F984C6_7F78_459D_A45A_B6D0ECF90B5B_.wvu.Rows" localSheetId="0" hidden="1">'оценка'!$69:$71,'оценка'!$77:$77,'оценка'!$81:$81,'оценка'!$85:$85,'оценка'!$88:$89,'оценка'!$93:$97,'оценка'!$99:$100,'оценка'!$106:$106,'оценка'!$108:$108,'оценка'!$111:$114,'оценка'!$117:$117,'оценка'!$121:$128,'оценка'!$131:$134,'оценка'!$137:$138,'оценка'!$140:$142,'оценка'!$145:$148,'оценка'!$152:$153,'оценка'!$155:$155,'оценка'!$157:$158,'оценка'!$160:$161,'оценка'!$163:$163,'оценка'!$165:$165,'оценка'!$167:$167</definedName>
    <definedName name="_xlnm.Print_Area" localSheetId="0">'оценка'!$C$1:$G$168</definedName>
  </definedNames>
  <calcPr fullCalcOnLoad="1"/>
</workbook>
</file>

<file path=xl/sharedStrings.xml><?xml version="1.0" encoding="utf-8"?>
<sst xmlns="http://schemas.openxmlformats.org/spreadsheetml/2006/main" count="361" uniqueCount="313">
  <si>
    <t>Код бюджетной классификации</t>
  </si>
  <si>
    <t>Наименование платежей</t>
  </si>
  <si>
    <t>Код 
бюджетной классификации</t>
  </si>
  <si>
    <t>главного 
админи-
стратора
 доходов</t>
  </si>
  <si>
    <t>доходов бюджета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</si>
  <si>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</si>
  <si>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</si>
  <si>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</si>
  <si>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</si>
  <si>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182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</si>
  <si>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</si>
  <si>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</si>
  <si>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</si>
  <si>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</si>
  <si>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</si>
  <si>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</si>
  <si>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</si>
  <si>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</si>
  <si>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</si>
  <si>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966</t>
  </si>
  <si>
    <t>ДОХОДЫ ОТ ОКАЗАНИЯ ПЛАТНЫХ УСЛУГ И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</si>
  <si>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</si>
  <si>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</si>
  <si>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</si>
  <si>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</si>
  <si>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</si>
  <si>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ВСЕГО ДОХОДОВ</t>
  </si>
  <si>
    <t>% исполнения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</si>
  <si>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</si>
  <si>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</si>
  <si>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Дотации бюджетам на поддержку мер по обеспечению сбалансированности бюджетов</t>
  </si>
  <si>
    <t>План</t>
  </si>
  <si>
    <t>Ожидаемая оценка</t>
  </si>
  <si>
    <t>РАСХОДЫ</t>
  </si>
  <si>
    <t>ОБЩЕГОСУДАРСТВЕННЫЕ ВОПРОСЫ</t>
  </si>
  <si>
    <t>0100</t>
  </si>
  <si>
    <t>0102</t>
  </si>
  <si>
    <t>0103</t>
  </si>
  <si>
    <t>0104</t>
  </si>
  <si>
    <t>Судебная система</t>
  </si>
  <si>
    <t>0105</t>
  </si>
  <si>
    <t>0106</t>
  </si>
  <si>
    <t>Обеспечение проведения выборов и референдумов</t>
  </si>
  <si>
    <t>0107</t>
  </si>
  <si>
    <t>0111</t>
  </si>
  <si>
    <t>Прикладные научные исследования в области общегосударственных вопросов</t>
  </si>
  <si>
    <t>0112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</si>
  <si>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</si>
  <si>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</si>
  <si>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</si>
  <si>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</si>
  <si>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</si>
  <si>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</si>
  <si>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</si>
  <si>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</si>
  <si>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</si>
  <si>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</si>
  <si>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</si>
  <si>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Миграционная политика</t>
  </si>
  <si>
    <t>0311</t>
  </si>
  <si>
    <t>0314</t>
  </si>
  <si>
    <t>НАЦИОНАЛЬНАЯ ЭКОНОМИКА</t>
  </si>
  <si>
    <t>0400</t>
  </si>
  <si>
    <t>Общеэкономические вопросы</t>
  </si>
  <si>
    <t>0401</t>
  </si>
  <si>
    <t>0404</t>
  </si>
  <si>
    <t>0405</t>
  </si>
  <si>
    <t>0406</t>
  </si>
  <si>
    <t>0407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</si>
  <si>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</si>
  <si>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</si>
  <si>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</si>
  <si>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</si>
  <si>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</si>
  <si>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</si>
  <si>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</si>
  <si>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</si>
  <si>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</si>
  <si>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</si>
  <si>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</si>
  <si>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</si>
  <si>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</si>
  <si>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</si>
  <si>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</si>
  <si>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</si>
  <si>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</si>
  <si>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</si>
  <si>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</si>
  <si>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</si>
  <si>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</si>
  <si>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</si>
  <si>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</si>
  <si>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</si>
  <si>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</si>
  <si>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</si>
  <si>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</si>
  <si>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</si>
  <si>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</si>
  <si>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</si>
  <si>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</si>
  <si>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Начальное профессиональное образование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</si>
  <si>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</si>
  <si>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</si>
  <si>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</si>
  <si>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</si>
  <si>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</si>
  <si>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</si>
  <si>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</si>
  <si>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</si>
  <si>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</si>
  <si>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</si>
  <si>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</si>
  <si>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</si>
  <si>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</si>
  <si>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</si>
  <si>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</si>
  <si>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</si>
  <si>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</si>
  <si>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</si>
  <si>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</si>
  <si>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</si>
  <si>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</si>
  <si>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</si>
  <si>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</si>
  <si>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</si>
  <si>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</si>
  <si>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</si>
  <si>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</si>
  <si>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</si>
  <si>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</si>
  <si>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</si>
  <si>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</si>
  <si>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</si>
  <si>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</si>
  <si>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</si>
  <si>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</si>
  <si>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</si>
  <si>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</si>
  <si>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</si>
  <si>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</si>
  <si>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</si>
  <si>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</si>
  <si>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</si>
  <si>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</si>
  <si>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</si>
  <si>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</si>
  <si>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</si>
  <si>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</si>
  <si>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</si>
  <si>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</si>
  <si>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</si>
  <si>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</si>
  <si>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</si>
  <si>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</si>
  <si>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</si>
  <si>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</si>
  <si>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</si>
  <si>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</si>
  <si>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</si>
  <si>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1300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</si>
  <si>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</si>
  <si>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</si>
  <si>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</si>
  <si>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</si>
  <si>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</si>
  <si>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</si>
  <si>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</si>
  <si>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</si>
  <si>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</si>
  <si>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ИТОГО РАСХОДОВ</t>
  </si>
  <si>
    <t>9600</t>
  </si>
  <si>
    <t>ДЕФИЦИТ (ПРОФИЦИТ)</t>
  </si>
  <si>
    <t>Источники внутреннего финансирования дефицита бюджета</t>
  </si>
  <si>
    <t>000 01 00 00 00 00 0000 000</t>
  </si>
  <si>
    <t xml:space="preserve">Государственные (муниципальные) ценные бумаги, номинальная стоимость которых указана в валюте Российской Федерации
</t>
  </si>
  <si>
    <t>000 01 01 00 00 00 0000 000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</si>
  <si>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</si>
  <si>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810 01 01 00 00 02 0000 710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</si>
  <si>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</si>
  <si>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</si>
  <si>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</si>
  <si>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</si>
  <si>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</si>
  <si>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</si>
  <si>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</si>
  <si>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</si>
  <si>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</si>
  <si>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000 01 05 00 00 00 0000 600</t>
  </si>
  <si>
    <t>КУЛЬТУРА, КИНЕМАТОГРАФИЯ</t>
  </si>
  <si>
    <t>ШТРАФЫ, САНКЦИИ, ВОЗМЕЩЕНИЕ УЩЕРБА</t>
  </si>
  <si>
    <t>000 1 00 00000 00 0000 000</t>
  </si>
  <si>
    <t>000 1 01 00000 00 0000 000</t>
  </si>
  <si>
    <t>000 1 03 00000 00 0000 000</t>
  </si>
  <si>
    <t>000 1 03 02000 01 0000 110</t>
  </si>
  <si>
    <t>000 1 06 00000 00 0000 000</t>
  </si>
  <si>
    <t>000 1 08 00000 00 0000 000</t>
  </si>
  <si>
    <t>000 1 08 04000 01 0000 110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</si>
  <si>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</si>
  <si>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</si>
  <si>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000 1 11 09000 00 0000 120</t>
  </si>
  <si>
    <t>000 1 13 00000 00 0000 000</t>
  </si>
  <si>
    <t>000 1 05 00000 01 0000 000</t>
  </si>
  <si>
    <t>000 1 16 00000 00 0000 000</t>
  </si>
  <si>
    <t>000 2 00 00000 00 0000 000</t>
  </si>
  <si>
    <t>000 2 02 00000 00 0000 000</t>
  </si>
  <si>
    <t>903 01 02 00 00 00 0000 000</t>
  </si>
  <si>
    <t>903  01 03 00 00 00 0000 000</t>
  </si>
  <si>
    <t>ПРОЧИЕ БЕЗВОЗМЕЗДНЫЕ ПОСТУПЛЕНИЯ</t>
  </si>
  <si>
    <t>000 1 01 02000 01 0000 110</t>
  </si>
  <si>
    <t>000 1 06 01000 00 0000 110</t>
  </si>
  <si>
    <t>000 1 06 06000 00 0000 110</t>
  </si>
  <si>
    <t>000 1 13 01000 00 0000 130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</si>
  <si>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</si>
  <si>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</si>
  <si>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</si>
  <si>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000 1 05 03000 01 0000 110</t>
  </si>
  <si>
    <t>000 2 02 10000 00 0000 150</t>
  </si>
  <si>
    <t>000 2 02 15001 00 0000 150</t>
  </si>
  <si>
    <t>000 2 02 15002 00 0000 150</t>
  </si>
  <si>
    <t>000 2 02 20000 00 0000 150</t>
  </si>
  <si>
    <t>000 2 02 29999 00 0000 150</t>
  </si>
  <si>
    <t>000 2 02 30000 00 0000 150</t>
  </si>
  <si>
    <t>000 2 02 35118 00 0000 150</t>
  </si>
  <si>
    <t>000 2 02 30024 00 0000 150</t>
  </si>
  <si>
    <t>000 2 02 16001 00 0000 150</t>
  </si>
  <si>
    <t>000 2 02 40000 00 0000 150</t>
  </si>
  <si>
    <t>Прочие межбюджетные трансферты, передаваемые бюджетам</t>
  </si>
  <si>
    <t>000 2 02 49999 00 0000 150</t>
  </si>
  <si>
    <t>НАЛОГОВЫЕ  ДОХОДЫ</t>
  </si>
  <si>
    <t>ЗАДОЛЖЕННОСТЬ И ПЕРЕРАСЧЕТЫ ПО ОТМЕНЕННЫМ НАЛОГАМ,
 СБОРАМ И ИНЫМ ОБЯЗАТЕЛЬНЫМ ПЛАТЕЖАМ</t>
  </si>
  <si>
    <t>000 1 09 00000 00 0000 000</t>
  </si>
  <si>
    <t>Земельный налог (по обязательствам, возникшим до 1 января 2006 года</t>
  </si>
  <si>
    <t>000 1 09 04050 00 0000 110</t>
  </si>
  <si>
    <t>НЕНАЛОГОВЫЕ ДОХОДЫ</t>
  </si>
  <si>
    <t>000 1 11 05000 00 0000 120</t>
  </si>
  <si>
    <t>000 1 13 02000 00 0000 130</t>
  </si>
  <si>
    <t>ДОХОДЫ ОТ ПРОДАЖИ МАТЕРИАЛЬНЫХ И НЕМАТЕРИАЛЬНЫХ АКТИВОВ</t>
  </si>
  <si>
    <t>000 1 14 00000 00 0000 000</t>
  </si>
  <si>
    <t>000 1 14 06000 00 0000 430</t>
  </si>
  <si>
    <t>ПРОЧИЕ НЕНАЛОГОВЫЕ ДОХОДЫ</t>
  </si>
  <si>
    <t>000 1 17 00000 00 0000 000</t>
  </si>
  <si>
    <t>000 1 17 05000 00 0000 180</t>
  </si>
  <si>
    <t>Субсидии бюджетам поселений на реализацию программ формирования современной городской среды</t>
  </si>
  <si>
    <t>000 2 02 25555 00 0000 150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</si>
  <si>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</si>
  <si>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</si>
  <si>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000 2 02 20077 00 0000 150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</si>
  <si>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</si>
  <si>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000 2 07 00000 00 0000 000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</si>
  <si>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</si>
  <si>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</si>
  <si>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</si>
  <si>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</si>
  <si>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тыс. рублей</t>
  </si>
  <si>
    <t>000 2 19 00000 00 0000 000</t>
  </si>
  <si>
    <t>Доходы от оказания платных услуг (работ)</t>
  </si>
  <si>
    <t>Прочие неналоговые доходы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</si>
  <si>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</si>
  <si>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Погашение бюджетами  городских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</si>
  <si>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</si>
  <si>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</si>
  <si>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 903 01 02 00 00 13 0000 710</t>
  </si>
  <si>
    <t>903 01 03 01 00 13 0000 810</t>
  </si>
  <si>
    <t>000 01 05 02 01 13 0000 510</t>
  </si>
  <si>
    <t>000 01 05 02 01 13 0000 610</t>
  </si>
  <si>
    <t>Дотации бюджетам городских поселений на выравнивание бюджетной обеспеченности из бюджета субъекта Российской Федерации</t>
  </si>
  <si>
    <t>Дотации бюджетам городских поселений на поддержку мер по обеспечению сбалансированности бюджетов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</si>
  <si>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</si>
  <si>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</si>
  <si>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городских поселений на софинансирование капитальных вложений в объекты муниципальной собственности</t>
  </si>
  <si>
    <t xml:space="preserve">Субсидии бюджетам городских поселений на софинансирование капитальных вложений в объекты муниципальной собственности
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</si>
  <si>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</si>
  <si>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</si>
  <si>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</si>
  <si>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</si>
  <si>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>000 2 02 15001 13 0000 150</t>
  </si>
  <si>
    <t>000 2 02 15002 13 0000 150</t>
  </si>
  <si>
    <t>000 2 02 16001 13 0000 150</t>
  </si>
  <si>
    <t>000 2 02 25555 13 0000 150</t>
  </si>
  <si>
    <t>000 2 02 27112 13 0000 150</t>
  </si>
  <si>
    <t>000 2 02 20077 13 0000 150</t>
  </si>
  <si>
    <t>000 2 02 29999 13 0000 150</t>
  </si>
  <si>
    <t>000 2 02 30024 13 0000 150</t>
  </si>
  <si>
    <t>000 2 02 35118 13 0000 150</t>
  </si>
  <si>
    <t>000 2 07 05030 13 0000 150</t>
  </si>
  <si>
    <t>000 2 02 49999 13 0000 150</t>
  </si>
  <si>
    <t>000 2 19 05000 13 0000 150</t>
  </si>
  <si>
    <t xml:space="preserve">Прочие доходы от компенсации затрат государства </t>
  </si>
  <si>
    <t xml:space="preserve">       Другие вопросы в области национальной безопасности и правоохранительной деятельности</t>
  </si>
  <si>
    <t>000 01 02 00 00 00 0000 000</t>
  </si>
  <si>
    <t>Кредиты от кредитных организаций в валюте Российской Федерации</t>
  </si>
  <si>
    <t>Привлечение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</si>
  <si>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</si>
  <si>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903 01 02 00 00 13 0000 810</t>
  </si>
  <si>
    <t>Бюджетные кредиты из других бюджетов бюджетной системы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</si>
  <si>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</si>
  <si>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</si>
  <si>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 xml:space="preserve"> 903 01 03 01 00 13 0000 710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</si>
  <si>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</si>
  <si>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</si>
  <si>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Функционирование высшего должностного лица субъекта Российской Федерации и муниципального образования</t>
  </si>
  <si>
    <t xml:space="preserve">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</si>
  <si>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Резервные фонды</t>
  </si>
  <si>
    <t xml:space="preserve">        Другие общегосударственные вопросы</t>
  </si>
  <si>
    <t xml:space="preserve">       Защита населения и территории от чрезвычайных ситуаций природного и техногенного характера, пожарная безопасность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</si>
  <si>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</si>
  <si>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</si>
  <si>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Ожидаемая оценка исполнения бюджета Рудногорского муниципального образования за 2022 год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</si>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</sst>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  <numFmt numFmtId="216" formatCode="000000"/>
  </numFmts>
  <fonts count="57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Book Antiqua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name val="Book Antiqua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b/>
      <sz val="10"/>
      <name val="Book Antiqua"/>
      <family val="1"/>
    </font>
    <font>
      <b/>
      <sz val="12"/>
      <name val="Times New Roman"/>
      <family val="1"/>
    </font>
    <font>
      <sz val="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Book Antiqua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Book Antiqua"/>
      <family val="1"/>
    </font>
    <font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58" applyFont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5" fillId="0" borderId="0" xfId="58" applyNumberFormat="1" applyFont="1" applyFill="1" applyAlignment="1" applyProtection="1">
      <alignment vertical="center"/>
      <protection hidden="1"/>
    </xf>
    <xf numFmtId="0" fontId="5" fillId="0" borderId="0" xfId="58" applyFont="1" applyAlignment="1" applyProtection="1">
      <alignment vertical="center"/>
      <protection hidden="1"/>
    </xf>
    <xf numFmtId="0" fontId="6" fillId="0" borderId="0" xfId="54" applyNumberFormat="1" applyFont="1" applyFill="1" applyAlignment="1" applyProtection="1">
      <alignment vertical="center" wrapText="1"/>
      <protection hidden="1"/>
    </xf>
    <xf numFmtId="0" fontId="6" fillId="0" borderId="0" xfId="54" applyNumberFormat="1" applyFont="1" applyFill="1" applyAlignment="1" applyProtection="1">
      <alignment horizontal="center" vertical="center" wrapText="1"/>
      <protection hidden="1"/>
    </xf>
    <xf numFmtId="0" fontId="5" fillId="0" borderId="0" xfId="58" applyFont="1" applyFill="1" applyAlignment="1" applyProtection="1">
      <alignment vertical="center"/>
      <protection hidden="1"/>
    </xf>
    <xf numFmtId="0" fontId="8" fillId="0" borderId="0" xfId="58" applyFont="1" applyAlignment="1">
      <alignment horizontal="right" vertical="center"/>
      <protection/>
    </xf>
    <xf numFmtId="0" fontId="9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8" applyFont="1" applyAlignment="1">
      <alignment vertical="center"/>
      <protection/>
    </xf>
    <xf numFmtId="0" fontId="9" fillId="0" borderId="11" xfId="58" applyFont="1" applyBorder="1" applyAlignment="1">
      <alignment horizontal="center" vertical="center" wrapText="1"/>
      <protection/>
    </xf>
    <xf numFmtId="49" fontId="2" fillId="0" borderId="11" xfId="58" applyNumberFormat="1" applyFont="1" applyBorder="1" applyAlignment="1">
      <alignment horizontal="center" vertical="center"/>
      <protection/>
    </xf>
    <xf numFmtId="49" fontId="2" fillId="0" borderId="11" xfId="55" applyNumberFormat="1" applyFont="1" applyBorder="1" applyAlignment="1">
      <alignment horizontal="center" vertical="center"/>
      <protection/>
    </xf>
    <xf numFmtId="0" fontId="3" fillId="33" borderId="0" xfId="58" applyFont="1" applyFill="1" applyAlignment="1">
      <alignment vertical="center"/>
      <protection/>
    </xf>
    <xf numFmtId="49" fontId="2" fillId="0" borderId="11" xfId="59" applyNumberFormat="1" applyFont="1" applyBorder="1" applyAlignment="1">
      <alignment horizontal="center" vertical="center"/>
      <protection/>
    </xf>
    <xf numFmtId="49" fontId="2" fillId="34" borderId="11" xfId="58" applyNumberFormat="1" applyFont="1" applyFill="1" applyBorder="1" applyAlignment="1">
      <alignment horizontal="center" vertical="center"/>
      <protection/>
    </xf>
    <xf numFmtId="0" fontId="14" fillId="0" borderId="0" xfId="58" applyFont="1" applyFill="1" applyAlignment="1" applyProtection="1">
      <alignment vertical="center"/>
      <protection hidden="1"/>
    </xf>
    <xf numFmtId="49" fontId="2" fillId="33" borderId="11" xfId="58" applyNumberFormat="1" applyFont="1" applyFill="1" applyBorder="1" applyAlignment="1">
      <alignment horizontal="center" vertical="center"/>
      <protection/>
    </xf>
    <xf numFmtId="216" fontId="4" fillId="35" borderId="11" xfId="0" applyNumberFormat="1" applyFont="1" applyFill="1" applyBorder="1" applyAlignment="1">
      <alignment horizontal="center" vertical="center" wrapText="1"/>
    </xf>
    <xf numFmtId="0" fontId="2" fillId="33" borderId="0" xfId="58" applyFont="1" applyFill="1" applyAlignment="1">
      <alignment vertical="center"/>
      <protection/>
    </xf>
    <xf numFmtId="0" fontId="2" fillId="35" borderId="11" xfId="0" applyFont="1" applyFill="1" applyBorder="1" applyAlignment="1">
      <alignment horizontal="left" vertical="center" wrapText="1" indent="3"/>
    </xf>
    <xf numFmtId="0" fontId="8" fillId="36" borderId="11" xfId="0" applyFont="1" applyFill="1" applyBorder="1" applyAlignment="1">
      <alignment horizontal="left" vertical="center" wrapText="1"/>
    </xf>
    <xf numFmtId="49" fontId="11" fillId="37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206" fontId="2" fillId="0" borderId="11" xfId="0" applyNumberFormat="1" applyFont="1" applyFill="1" applyBorder="1" applyAlignment="1">
      <alignment horizontal="right" vertical="center" indent="1" shrinkToFit="1"/>
    </xf>
    <xf numFmtId="49" fontId="11" fillId="0" borderId="12" xfId="0" applyNumberFormat="1" applyFont="1" applyFill="1" applyBorder="1" applyAlignment="1">
      <alignment horizontal="left" vertical="center" wrapText="1"/>
    </xf>
    <xf numFmtId="206" fontId="11" fillId="0" borderId="11" xfId="0" applyNumberFormat="1" applyFont="1" applyFill="1" applyBorder="1" applyAlignment="1">
      <alignment horizontal="right" vertical="center" indent="1"/>
    </xf>
    <xf numFmtId="0" fontId="9" fillId="37" borderId="11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49" fontId="9" fillId="37" borderId="11" xfId="0" applyNumberFormat="1" applyFont="1" applyFill="1" applyBorder="1" applyAlignment="1">
      <alignment horizontal="center" vertical="center"/>
    </xf>
    <xf numFmtId="216" fontId="9" fillId="36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3" fontId="11" fillId="37" borderId="14" xfId="72" applyNumberFormat="1" applyFont="1" applyFill="1" applyBorder="1" applyAlignment="1">
      <alignment horizontal="right" vertical="center"/>
    </xf>
    <xf numFmtId="3" fontId="2" fillId="33" borderId="14" xfId="72" applyNumberFormat="1" applyFont="1" applyFill="1" applyBorder="1" applyAlignment="1">
      <alignment horizontal="right" vertical="center"/>
    </xf>
    <xf numFmtId="3" fontId="11" fillId="33" borderId="14" xfId="72" applyNumberFormat="1" applyFont="1" applyFill="1" applyBorder="1" applyAlignment="1">
      <alignment horizontal="right" vertical="center"/>
    </xf>
    <xf numFmtId="206" fontId="11" fillId="37" borderId="11" xfId="0" applyNumberFormat="1" applyFont="1" applyFill="1" applyBorder="1" applyAlignment="1">
      <alignment horizontal="right" vertical="center"/>
    </xf>
    <xf numFmtId="206" fontId="11" fillId="0" borderId="11" xfId="0" applyNumberFormat="1" applyFont="1" applyFill="1" applyBorder="1" applyAlignment="1">
      <alignment horizontal="right" vertical="center"/>
    </xf>
    <xf numFmtId="206" fontId="2" fillId="0" borderId="11" xfId="0" applyNumberFormat="1" applyFont="1" applyFill="1" applyBorder="1" applyAlignment="1">
      <alignment horizontal="right" vertical="center"/>
    </xf>
    <xf numFmtId="206" fontId="2" fillId="0" borderId="11" xfId="0" applyNumberFormat="1" applyFont="1" applyFill="1" applyBorder="1" applyAlignment="1">
      <alignment horizontal="right" vertical="center" wrapText="1"/>
    </xf>
    <xf numFmtId="206" fontId="11" fillId="0" borderId="11" xfId="0" applyNumberFormat="1" applyFont="1" applyFill="1" applyBorder="1" applyAlignment="1">
      <alignment horizontal="right" vertical="center" wrapText="1"/>
    </xf>
    <xf numFmtId="206" fontId="11" fillId="37" borderId="11" xfId="58" applyNumberFormat="1" applyFont="1" applyFill="1" applyBorder="1" applyAlignment="1">
      <alignment horizontal="right" vertical="center"/>
      <protection/>
    </xf>
    <xf numFmtId="206" fontId="2" fillId="0" borderId="11" xfId="58" applyNumberFormat="1" applyFont="1" applyBorder="1" applyAlignment="1">
      <alignment horizontal="right" vertical="center"/>
      <protection/>
    </xf>
    <xf numFmtId="206" fontId="2" fillId="33" borderId="11" xfId="58" applyNumberFormat="1" applyFont="1" applyFill="1" applyBorder="1" applyAlignment="1">
      <alignment horizontal="right" vertical="center"/>
      <protection/>
    </xf>
    <xf numFmtId="206" fontId="2" fillId="0" borderId="11" xfId="0" applyNumberFormat="1" applyFont="1" applyFill="1" applyBorder="1" applyAlignment="1">
      <alignment horizontal="right" vertical="center" shrinkToFit="1"/>
    </xf>
    <xf numFmtId="210" fontId="11" fillId="37" borderId="11" xfId="72" applyNumberFormat="1" applyFont="1" applyFill="1" applyBorder="1" applyAlignment="1">
      <alignment horizontal="right" vertical="center"/>
    </xf>
    <xf numFmtId="49" fontId="54" fillId="0" borderId="11" xfId="0" applyNumberFormat="1" applyFont="1" applyFill="1" applyBorder="1" applyAlignment="1">
      <alignment horizontal="center" vertical="center"/>
    </xf>
    <xf numFmtId="0" fontId="55" fillId="0" borderId="0" xfId="58" applyFont="1" applyAlignment="1">
      <alignment vertical="center"/>
      <protection/>
    </xf>
    <xf numFmtId="206" fontId="2" fillId="0" borderId="11" xfId="0" applyNumberFormat="1" applyFont="1" applyFill="1" applyBorder="1" applyAlignment="1">
      <alignment vertical="center"/>
    </xf>
    <xf numFmtId="1" fontId="9" fillId="38" borderId="11" xfId="58" applyNumberFormat="1" applyFont="1" applyFill="1" applyBorder="1" applyAlignment="1" applyProtection="1">
      <alignment horizontal="center" vertical="center" wrapText="1"/>
      <protection hidden="1"/>
    </xf>
    <xf numFmtId="206" fontId="9" fillId="38" borderId="11" xfId="58" applyNumberFormat="1" applyFont="1" applyFill="1" applyBorder="1" applyAlignment="1" applyProtection="1">
      <alignment horizontal="right" vertical="center" wrapText="1"/>
      <protection hidden="1"/>
    </xf>
    <xf numFmtId="49" fontId="4" fillId="38" borderId="11" xfId="53" applyNumberFormat="1" applyFont="1" applyFill="1" applyBorder="1" applyAlignment="1">
      <alignment horizontal="center" vertical="center"/>
      <protection/>
    </xf>
    <xf numFmtId="206" fontId="4" fillId="38" borderId="11" xfId="53" applyNumberFormat="1" applyFont="1" applyFill="1" applyBorder="1" applyAlignment="1">
      <alignment horizontal="right" vertical="center"/>
      <protection/>
    </xf>
    <xf numFmtId="49" fontId="9" fillId="39" borderId="11" xfId="53" applyNumberFormat="1" applyFont="1" applyFill="1" applyBorder="1" applyAlignment="1">
      <alignment horizontal="center" vertical="center"/>
      <protection/>
    </xf>
    <xf numFmtId="206" fontId="9" fillId="39" borderId="11" xfId="53" applyNumberFormat="1" applyFont="1" applyFill="1" applyBorder="1" applyAlignment="1">
      <alignment horizontal="right" vertical="center"/>
      <protection/>
    </xf>
    <xf numFmtId="49" fontId="9" fillId="38" borderId="11" xfId="53" applyNumberFormat="1" applyFont="1" applyFill="1" applyBorder="1" applyAlignment="1">
      <alignment horizontal="center" vertical="center"/>
      <protection/>
    </xf>
    <xf numFmtId="206" fontId="9" fillId="38" borderId="11" xfId="53" applyNumberFormat="1" applyFont="1" applyFill="1" applyBorder="1" applyAlignment="1">
      <alignment horizontal="right" vertical="center"/>
      <protection/>
    </xf>
    <xf numFmtId="49" fontId="2" fillId="38" borderId="11" xfId="53" applyNumberFormat="1" applyFont="1" applyFill="1" applyBorder="1" applyAlignment="1">
      <alignment horizontal="left" vertical="center" wrapText="1" indent="2"/>
      <protection/>
    </xf>
    <xf numFmtId="0" fontId="2" fillId="38" borderId="11" xfId="56" applyNumberFormat="1" applyFont="1" applyFill="1" applyBorder="1" applyAlignment="1" applyProtection="1">
      <alignment horizontal="left" vertical="center" wrapText="1" indent="2"/>
      <protection hidden="1"/>
    </xf>
    <xf numFmtId="0" fontId="4" fillId="38" borderId="11" xfId="56" applyNumberFormat="1" applyFont="1" applyFill="1" applyBorder="1" applyAlignment="1" applyProtection="1">
      <alignment horizontal="center" vertical="center" wrapText="1"/>
      <protection hidden="1"/>
    </xf>
    <xf numFmtId="215" fontId="2" fillId="38" borderId="11" xfId="53" applyNumberFormat="1" applyFont="1" applyFill="1" applyBorder="1" applyAlignment="1">
      <alignment horizontal="left" vertical="center" wrapText="1" indent="2"/>
      <protection/>
    </xf>
    <xf numFmtId="49" fontId="4" fillId="38" borderId="11" xfId="64" applyNumberFormat="1" applyFont="1" applyFill="1" applyBorder="1" applyAlignment="1">
      <alignment horizontal="center" vertical="center" wrapText="1"/>
      <protection/>
    </xf>
    <xf numFmtId="206" fontId="4" fillId="38" borderId="11" xfId="64" applyNumberFormat="1" applyFont="1" applyFill="1" applyBorder="1" applyAlignment="1">
      <alignment horizontal="right" vertical="center" wrapText="1"/>
      <protection/>
    </xf>
    <xf numFmtId="0" fontId="2" fillId="38" borderId="11" xfId="59" applyNumberFormat="1" applyFont="1" applyFill="1" applyBorder="1" applyAlignment="1" applyProtection="1">
      <alignment horizontal="left" vertical="center" wrapText="1" indent="2"/>
      <protection hidden="1"/>
    </xf>
    <xf numFmtId="0" fontId="4" fillId="38" borderId="11" xfId="59" applyNumberFormat="1" applyFont="1" applyFill="1" applyBorder="1" applyAlignment="1" applyProtection="1">
      <alignment horizontal="center" vertical="center" wrapText="1"/>
      <protection hidden="1"/>
    </xf>
    <xf numFmtId="206" fontId="4" fillId="38" borderId="11" xfId="59" applyNumberFormat="1" applyFont="1" applyFill="1" applyBorder="1" applyAlignment="1" applyProtection="1">
      <alignment horizontal="right" vertical="center" wrapText="1"/>
      <protection hidden="1"/>
    </xf>
    <xf numFmtId="0" fontId="9" fillId="39" borderId="11" xfId="63" applyFont="1" applyFill="1" applyBorder="1" applyAlignment="1">
      <alignment vertical="center"/>
      <protection/>
    </xf>
    <xf numFmtId="49" fontId="9" fillId="39" borderId="11" xfId="63" applyNumberFormat="1" applyFont="1" applyFill="1" applyBorder="1" applyAlignment="1">
      <alignment horizontal="center" vertical="center"/>
      <protection/>
    </xf>
    <xf numFmtId="206" fontId="9" fillId="39" borderId="11" xfId="63" applyNumberFormat="1" applyFont="1" applyFill="1" applyBorder="1" applyAlignment="1">
      <alignment horizontal="right" vertical="center"/>
      <protection/>
    </xf>
    <xf numFmtId="49" fontId="4" fillId="38" borderId="11" xfId="63" applyNumberFormat="1" applyFont="1" applyFill="1" applyBorder="1" applyAlignment="1">
      <alignment horizontal="center" vertical="center"/>
      <protection/>
    </xf>
    <xf numFmtId="206" fontId="4" fillId="38" borderId="11" xfId="63" applyNumberFormat="1" applyFont="1" applyFill="1" applyBorder="1" applyAlignment="1">
      <alignment horizontal="right" vertical="center"/>
      <protection/>
    </xf>
    <xf numFmtId="0" fontId="9" fillId="39" borderId="11" xfId="63" applyFont="1" applyFill="1" applyBorder="1" applyAlignment="1">
      <alignment vertical="center" wrapText="1"/>
      <protection/>
    </xf>
    <xf numFmtId="0" fontId="2" fillId="38" borderId="11" xfId="57" applyNumberFormat="1" applyFont="1" applyFill="1" applyBorder="1" applyAlignment="1" applyProtection="1">
      <alignment horizontal="left" vertical="center" wrapText="1" indent="2"/>
      <protection hidden="1"/>
    </xf>
    <xf numFmtId="0" fontId="4" fillId="38" borderId="11" xfId="61" applyNumberFormat="1" applyFont="1" applyFill="1" applyBorder="1" applyAlignment="1" applyProtection="1">
      <alignment horizontal="center" vertical="center" wrapText="1"/>
      <protection hidden="1"/>
    </xf>
    <xf numFmtId="0" fontId="9" fillId="39" borderId="11" xfId="59" applyNumberFormat="1" applyFont="1" applyFill="1" applyBorder="1" applyAlignment="1" applyProtection="1">
      <alignment horizontal="center" vertical="center" wrapText="1"/>
      <protection hidden="1"/>
    </xf>
    <xf numFmtId="206" fontId="9" fillId="39" borderId="11" xfId="59" applyNumberFormat="1" applyFont="1" applyFill="1" applyBorder="1" applyAlignment="1" applyProtection="1">
      <alignment horizontal="right" vertical="center" wrapText="1"/>
      <protection hidden="1"/>
    </xf>
    <xf numFmtId="0" fontId="9" fillId="39" borderId="11" xfId="58" applyNumberFormat="1" applyFont="1" applyFill="1" applyBorder="1" applyAlignment="1" applyProtection="1">
      <alignment horizontal="center" vertical="center" wrapText="1"/>
      <protection hidden="1"/>
    </xf>
    <xf numFmtId="206" fontId="9" fillId="39" borderId="11" xfId="58" applyNumberFormat="1" applyFont="1" applyFill="1" applyBorder="1" applyAlignment="1" applyProtection="1">
      <alignment horizontal="right" vertical="center" wrapText="1"/>
      <protection hidden="1"/>
    </xf>
    <xf numFmtId="0" fontId="11" fillId="39" borderId="11" xfId="53" applyFont="1" applyFill="1" applyBorder="1" applyAlignment="1">
      <alignment horizontal="left" vertical="center" wrapText="1" indent="1"/>
      <protection/>
    </xf>
    <xf numFmtId="49" fontId="2" fillId="33" borderId="0" xfId="58" applyNumberFormat="1" applyFont="1" applyFill="1" applyBorder="1" applyAlignment="1">
      <alignment horizontal="center" vertical="center"/>
      <protection/>
    </xf>
    <xf numFmtId="49" fontId="11" fillId="40" borderId="11" xfId="58" applyNumberFormat="1" applyFont="1" applyFill="1" applyBorder="1" applyAlignment="1">
      <alignment horizontal="center" vertical="center"/>
      <protection/>
    </xf>
    <xf numFmtId="0" fontId="12" fillId="40" borderId="0" xfId="58" applyFont="1" applyFill="1" applyAlignment="1">
      <alignment vertical="center"/>
      <protection/>
    </xf>
    <xf numFmtId="0" fontId="13" fillId="40" borderId="11" xfId="58" applyNumberFormat="1" applyFont="1" applyFill="1" applyBorder="1" applyAlignment="1" applyProtection="1">
      <alignment horizontal="left" vertical="center" wrapText="1"/>
      <protection hidden="1"/>
    </xf>
    <xf numFmtId="0" fontId="9" fillId="40" borderId="11" xfId="59" applyNumberFormat="1" applyFont="1" applyFill="1" applyBorder="1" applyAlignment="1" applyProtection="1">
      <alignment horizontal="center" vertical="center" wrapText="1"/>
      <protection hidden="1"/>
    </xf>
    <xf numFmtId="206" fontId="13" fillId="40" borderId="11" xfId="59" applyNumberFormat="1" applyFont="1" applyFill="1" applyBorder="1" applyAlignment="1" applyProtection="1">
      <alignment horizontal="right" vertical="center" wrapText="1"/>
      <protection hidden="1"/>
    </xf>
    <xf numFmtId="49" fontId="9" fillId="40" borderId="11" xfId="58" applyNumberFormat="1" applyFont="1" applyFill="1" applyBorder="1" applyAlignment="1">
      <alignment horizontal="center" vertical="center"/>
      <protection/>
    </xf>
    <xf numFmtId="0" fontId="11" fillId="40" borderId="11" xfId="58" applyNumberFormat="1" applyFont="1" applyFill="1" applyBorder="1" applyAlignment="1" applyProtection="1">
      <alignment horizontal="left" vertical="center" wrapText="1"/>
      <protection hidden="1"/>
    </xf>
    <xf numFmtId="206" fontId="11" fillId="40" borderId="11" xfId="59" applyNumberFormat="1" applyFont="1" applyFill="1" applyBorder="1" applyAlignment="1" applyProtection="1">
      <alignment horizontal="right" vertical="center" wrapText="1"/>
      <protection hidden="1"/>
    </xf>
    <xf numFmtId="0" fontId="13" fillId="40" borderId="11" xfId="59" applyNumberFormat="1" applyFont="1" applyFill="1" applyBorder="1" applyAlignment="1" applyProtection="1">
      <alignment horizontal="left" vertical="center" wrapText="1"/>
      <protection hidden="1"/>
    </xf>
    <xf numFmtId="0" fontId="9" fillId="40" borderId="11" xfId="58" applyNumberFormat="1" applyFont="1" applyFill="1" applyBorder="1" applyAlignment="1" applyProtection="1">
      <alignment horizontal="center" vertical="center" wrapText="1"/>
      <protection hidden="1"/>
    </xf>
    <xf numFmtId="206" fontId="13" fillId="40" borderId="11" xfId="58" applyNumberFormat="1" applyFont="1" applyFill="1" applyBorder="1" applyAlignment="1" applyProtection="1">
      <alignment horizontal="right" vertical="center" wrapText="1"/>
      <protection hidden="1"/>
    </xf>
    <xf numFmtId="49" fontId="11" fillId="40" borderId="11" xfId="59" applyNumberFormat="1" applyFont="1" applyFill="1" applyBorder="1" applyAlignment="1">
      <alignment horizontal="center" vertical="center"/>
      <protection/>
    </xf>
    <xf numFmtId="0" fontId="9" fillId="39" borderId="11" xfId="59" applyNumberFormat="1" applyFont="1" applyFill="1" applyBorder="1" applyAlignment="1" applyProtection="1">
      <alignment horizontal="left" vertical="center" wrapText="1" indent="1"/>
      <protection hidden="1"/>
    </xf>
    <xf numFmtId="0" fontId="11" fillId="39" borderId="11" xfId="55" applyNumberFormat="1" applyFont="1" applyFill="1" applyBorder="1" applyAlignment="1" applyProtection="1">
      <alignment horizontal="left" vertical="center" wrapText="1" indent="1"/>
      <protection hidden="1"/>
    </xf>
    <xf numFmtId="49" fontId="9" fillId="39" borderId="11" xfId="53" applyNumberFormat="1" applyFont="1" applyFill="1" applyBorder="1" applyAlignment="1">
      <alignment horizontal="center" vertical="center" wrapText="1"/>
      <protection/>
    </xf>
    <xf numFmtId="206" fontId="9" fillId="39" borderId="11" xfId="64" applyNumberFormat="1" applyFont="1" applyFill="1" applyBorder="1" applyAlignment="1">
      <alignment horizontal="right" vertical="center" wrapText="1"/>
      <protection/>
    </xf>
    <xf numFmtId="49" fontId="9" fillId="39" borderId="11" xfId="58" applyNumberFormat="1" applyFont="1" applyFill="1" applyBorder="1" applyAlignment="1">
      <alignment horizontal="center" vertical="center"/>
      <protection/>
    </xf>
    <xf numFmtId="0" fontId="12" fillId="39" borderId="0" xfId="58" applyFont="1" applyFill="1" applyAlignment="1">
      <alignment vertical="center"/>
      <protection/>
    </xf>
    <xf numFmtId="0" fontId="11" fillId="39" borderId="11" xfId="61" applyNumberFormat="1" applyFont="1" applyFill="1" applyBorder="1" applyAlignment="1" applyProtection="1">
      <alignment horizontal="left" vertical="center" wrapText="1" indent="1"/>
      <protection hidden="1"/>
    </xf>
    <xf numFmtId="0" fontId="9" fillId="39" borderId="11" xfId="61" applyNumberFormat="1" applyFont="1" applyFill="1" applyBorder="1" applyAlignment="1" applyProtection="1">
      <alignment horizontal="center" vertical="center" wrapText="1"/>
      <protection hidden="1"/>
    </xf>
    <xf numFmtId="206" fontId="9" fillId="39" borderId="11" xfId="61" applyNumberFormat="1" applyFont="1" applyFill="1" applyBorder="1" applyAlignment="1" applyProtection="1">
      <alignment horizontal="right" vertical="center" wrapText="1"/>
      <protection hidden="1"/>
    </xf>
    <xf numFmtId="49" fontId="9" fillId="39" borderId="11" xfId="60" applyNumberFormat="1" applyFont="1" applyFill="1" applyBorder="1" applyAlignment="1" applyProtection="1">
      <alignment horizontal="center" vertical="center" wrapText="1"/>
      <protection hidden="1"/>
    </xf>
    <xf numFmtId="206" fontId="9" fillId="39" borderId="11" xfId="60" applyNumberFormat="1" applyFont="1" applyFill="1" applyBorder="1" applyAlignment="1" applyProtection="1">
      <alignment horizontal="right" vertical="center" wrapText="1"/>
      <protection hidden="1"/>
    </xf>
    <xf numFmtId="49" fontId="11" fillId="39" borderId="11" xfId="58" applyNumberFormat="1" applyFont="1" applyFill="1" applyBorder="1" applyAlignment="1">
      <alignment horizontal="center" vertical="center"/>
      <protection/>
    </xf>
    <xf numFmtId="49" fontId="11" fillId="39" borderId="11" xfId="61" applyNumberFormat="1" applyFont="1" applyFill="1" applyBorder="1" applyAlignment="1">
      <alignment horizontal="center" vertical="center"/>
      <protection/>
    </xf>
    <xf numFmtId="49" fontId="11" fillId="39" borderId="11" xfId="59" applyNumberFormat="1" applyFont="1" applyFill="1" applyBorder="1" applyAlignment="1">
      <alignment horizontal="center" vertical="center"/>
      <protection/>
    </xf>
    <xf numFmtId="49" fontId="2" fillId="38" borderId="11" xfId="61" applyNumberFormat="1" applyFont="1" applyFill="1" applyBorder="1" applyAlignment="1">
      <alignment horizontal="center" vertical="center"/>
      <protection/>
    </xf>
    <xf numFmtId="0" fontId="3" fillId="38" borderId="0" xfId="58" applyFont="1" applyFill="1" applyAlignment="1">
      <alignment vertical="center"/>
      <protection/>
    </xf>
    <xf numFmtId="49" fontId="4" fillId="38" borderId="11" xfId="58" applyNumberFormat="1" applyFont="1" applyFill="1" applyBorder="1" applyAlignment="1">
      <alignment horizontal="center" vertical="center"/>
      <protection/>
    </xf>
    <xf numFmtId="49" fontId="2" fillId="38" borderId="11" xfId="58" applyNumberFormat="1" applyFont="1" applyFill="1" applyBorder="1" applyAlignment="1">
      <alignment horizontal="center" vertical="center"/>
      <protection/>
    </xf>
    <xf numFmtId="49" fontId="4" fillId="38" borderId="11" xfId="59" applyNumberFormat="1" applyFont="1" applyFill="1" applyBorder="1" applyAlignment="1">
      <alignment horizontal="center" vertical="center"/>
      <protection/>
    </xf>
    <xf numFmtId="49" fontId="2" fillId="38" borderId="11" xfId="59" applyNumberFormat="1" applyFont="1" applyFill="1" applyBorder="1" applyAlignment="1">
      <alignment horizontal="center" vertical="center"/>
      <protection/>
    </xf>
    <xf numFmtId="49" fontId="11" fillId="38" borderId="11" xfId="58" applyNumberFormat="1" applyFont="1" applyFill="1" applyBorder="1" applyAlignment="1">
      <alignment horizontal="center" vertical="center"/>
      <protection/>
    </xf>
    <xf numFmtId="0" fontId="12" fillId="38" borderId="0" xfId="58" applyFont="1" applyFill="1" applyAlignment="1">
      <alignment vertical="center"/>
      <protection/>
    </xf>
    <xf numFmtId="49" fontId="11" fillId="39" borderId="11" xfId="64" applyNumberFormat="1" applyFont="1" applyFill="1" applyBorder="1" applyAlignment="1">
      <alignment horizontal="left" vertical="center" wrapText="1" indent="1"/>
      <protection/>
    </xf>
    <xf numFmtId="49" fontId="9" fillId="39" borderId="11" xfId="64" applyNumberFormat="1" applyFont="1" applyFill="1" applyBorder="1" applyAlignment="1">
      <alignment horizontal="center" vertical="center" wrapText="1"/>
      <protection/>
    </xf>
    <xf numFmtId="49" fontId="2" fillId="38" borderId="11" xfId="53" applyNumberFormat="1" applyFont="1" applyFill="1" applyBorder="1" applyAlignment="1">
      <alignment horizontal="left" vertical="center" wrapText="1" indent="3"/>
      <protection/>
    </xf>
    <xf numFmtId="49" fontId="4" fillId="38" borderId="11" xfId="53" applyNumberFormat="1" applyFont="1" applyFill="1" applyBorder="1" applyAlignment="1">
      <alignment horizontal="center" vertical="center" wrapText="1"/>
      <protection/>
    </xf>
    <xf numFmtId="49" fontId="11" fillId="0" borderId="11" xfId="59" applyNumberFormat="1" applyFont="1" applyBorder="1" applyAlignment="1">
      <alignment horizontal="center" vertical="center"/>
      <protection/>
    </xf>
    <xf numFmtId="0" fontId="12" fillId="0" borderId="0" xfId="58" applyFont="1" applyAlignment="1">
      <alignment vertical="center"/>
      <protection/>
    </xf>
    <xf numFmtId="0" fontId="13" fillId="41" borderId="11" xfId="59" applyNumberFormat="1" applyFont="1" applyFill="1" applyBorder="1" applyAlignment="1" applyProtection="1">
      <alignment vertical="center"/>
      <protection hidden="1"/>
    </xf>
    <xf numFmtId="0" fontId="13" fillId="41" borderId="11" xfId="59" applyNumberFormat="1" applyFont="1" applyFill="1" applyBorder="1" applyAlignment="1" applyProtection="1">
      <alignment horizontal="right" vertical="center"/>
      <protection hidden="1"/>
    </xf>
    <xf numFmtId="0" fontId="7" fillId="41" borderId="0" xfId="59" applyFont="1" applyFill="1" applyAlignment="1">
      <alignment vertical="center"/>
      <protection/>
    </xf>
    <xf numFmtId="0" fontId="2" fillId="0" borderId="0" xfId="58" applyFont="1" applyAlignment="1">
      <alignment horizontal="right" vertical="center"/>
      <protection/>
    </xf>
    <xf numFmtId="0" fontId="8" fillId="39" borderId="11" xfId="53" applyFont="1" applyFill="1" applyBorder="1" applyAlignment="1">
      <alignment vertical="center" wrapText="1"/>
      <protection/>
    </xf>
    <xf numFmtId="0" fontId="11" fillId="39" borderId="11" xfId="58" applyNumberFormat="1" applyFont="1" applyFill="1" applyBorder="1" applyAlignment="1" applyProtection="1">
      <alignment horizontal="left" vertical="center" wrapText="1" indent="1"/>
      <protection hidden="1"/>
    </xf>
    <xf numFmtId="0" fontId="11" fillId="38" borderId="11" xfId="58" applyNumberFormat="1" applyFont="1" applyFill="1" applyBorder="1" applyAlignment="1" applyProtection="1">
      <alignment horizontal="left" vertical="center" wrapText="1" indent="2"/>
      <protection hidden="1"/>
    </xf>
    <xf numFmtId="0" fontId="4" fillId="38" borderId="11" xfId="53" applyFont="1" applyFill="1" applyBorder="1" applyAlignment="1">
      <alignment horizontal="left" vertical="center" wrapText="1" indent="3"/>
      <protection/>
    </xf>
    <xf numFmtId="0" fontId="11" fillId="38" borderId="11" xfId="53" applyFont="1" applyFill="1" applyBorder="1" applyAlignment="1">
      <alignment horizontal="left" vertical="center" wrapText="1" indent="2"/>
      <protection/>
    </xf>
    <xf numFmtId="0" fontId="2" fillId="38" borderId="11" xfId="53" applyFont="1" applyFill="1" applyBorder="1" applyAlignment="1">
      <alignment horizontal="left" vertical="center" wrapText="1" indent="2"/>
      <protection/>
    </xf>
    <xf numFmtId="0" fontId="11" fillId="0" borderId="11" xfId="53" applyFont="1" applyFill="1" applyBorder="1" applyAlignment="1">
      <alignment horizontal="left" vertical="center" wrapText="1" indent="2"/>
      <protection/>
    </xf>
    <xf numFmtId="49" fontId="11" fillId="38" borderId="11" xfId="53" applyNumberFormat="1" applyFont="1" applyFill="1" applyBorder="1" applyAlignment="1">
      <alignment horizontal="left" vertical="center" wrapText="1" indent="2"/>
      <protection/>
    </xf>
    <xf numFmtId="49" fontId="11" fillId="39" borderId="11" xfId="53" applyNumberFormat="1" applyFont="1" applyFill="1" applyBorder="1" applyAlignment="1">
      <alignment horizontal="left" vertical="center" wrapText="1" indent="1"/>
      <protection/>
    </xf>
    <xf numFmtId="0" fontId="11" fillId="39" borderId="11" xfId="63" applyFont="1" applyFill="1" applyBorder="1" applyAlignment="1">
      <alignment horizontal="left" vertical="center" wrapText="1" indent="1"/>
      <protection/>
    </xf>
    <xf numFmtId="0" fontId="11" fillId="39" borderId="11" xfId="59" applyNumberFormat="1" applyFont="1" applyFill="1" applyBorder="1" applyAlignment="1" applyProtection="1">
      <alignment horizontal="left" vertical="center" wrapText="1"/>
      <protection hidden="1"/>
    </xf>
    <xf numFmtId="49" fontId="11" fillId="38" borderId="11" xfId="59" applyNumberFormat="1" applyFont="1" applyFill="1" applyBorder="1" applyAlignment="1">
      <alignment horizontal="center" vertical="center"/>
      <protection/>
    </xf>
    <xf numFmtId="0" fontId="11" fillId="39" borderId="11" xfId="63" applyFont="1" applyFill="1" applyBorder="1" applyAlignment="1">
      <alignment vertical="center"/>
      <protection/>
    </xf>
    <xf numFmtId="0" fontId="4" fillId="38" borderId="11" xfId="63" applyFont="1" applyFill="1" applyBorder="1" applyAlignment="1">
      <alignment horizontal="left" vertical="center" wrapText="1" indent="2"/>
      <protection/>
    </xf>
    <xf numFmtId="0" fontId="2" fillId="38" borderId="11" xfId="63" applyFont="1" applyFill="1" applyBorder="1" applyAlignment="1">
      <alignment horizontal="left" vertical="center" indent="2"/>
      <protection/>
    </xf>
    <xf numFmtId="0" fontId="9" fillId="39" borderId="11" xfId="53" applyFont="1" applyFill="1" applyBorder="1" applyAlignment="1">
      <alignment horizontal="left" vertical="center" wrapText="1" indent="1"/>
      <protection/>
    </xf>
    <xf numFmtId="0" fontId="2" fillId="38" borderId="11" xfId="53" applyFont="1" applyFill="1" applyBorder="1" applyAlignment="1">
      <alignment horizontal="left" vertical="center" wrapText="1" indent="3"/>
      <protection/>
    </xf>
    <xf numFmtId="0" fontId="2" fillId="35" borderId="11" xfId="0" applyFont="1" applyFill="1" applyBorder="1" applyAlignment="1">
      <alignment horizontal="left" vertical="center" wrapText="1" indent="2"/>
    </xf>
    <xf numFmtId="49" fontId="11" fillId="37" borderId="12" xfId="0" applyNumberFormat="1" applyFont="1" applyFill="1" applyBorder="1" applyAlignment="1">
      <alignment horizontal="left" vertical="center" wrapText="1" indent="1"/>
    </xf>
    <xf numFmtId="49" fontId="2" fillId="0" borderId="12" xfId="0" applyNumberFormat="1" applyFont="1" applyFill="1" applyBorder="1" applyAlignment="1">
      <alignment horizontal="left" vertical="center" wrapText="1" indent="2"/>
    </xf>
    <xf numFmtId="49" fontId="56" fillId="0" borderId="12" xfId="0" applyNumberFormat="1" applyFont="1" applyFill="1" applyBorder="1" applyAlignment="1">
      <alignment horizontal="left" vertical="center" wrapText="1" indent="2"/>
    </xf>
    <xf numFmtId="0" fontId="11" fillId="37" borderId="13" xfId="0" applyFont="1" applyFill="1" applyBorder="1" applyAlignment="1">
      <alignment horizontal="left" vertical="center" wrapText="1" indent="1"/>
    </xf>
    <xf numFmtId="0" fontId="11" fillId="0" borderId="13" xfId="0" applyFont="1" applyFill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3"/>
    </xf>
    <xf numFmtId="0" fontId="13" fillId="41" borderId="10" xfId="59" applyNumberFormat="1" applyFont="1" applyFill="1" applyBorder="1" applyAlignment="1" applyProtection="1">
      <alignment horizontal="right" vertical="center"/>
      <protection hidden="1"/>
    </xf>
    <xf numFmtId="0" fontId="11" fillId="38" borderId="15" xfId="0" applyFont="1" applyFill="1" applyBorder="1" applyAlignment="1">
      <alignment horizontal="left" vertical="top" wrapText="1" indent="2"/>
    </xf>
    <xf numFmtId="49" fontId="13" fillId="42" borderId="11" xfId="0" applyNumberFormat="1" applyFont="1" applyFill="1" applyBorder="1" applyAlignment="1">
      <alignment vertical="center" wrapText="1"/>
    </xf>
    <xf numFmtId="49" fontId="9" fillId="42" borderId="11" xfId="0" applyNumberFormat="1" applyFont="1" applyFill="1" applyBorder="1" applyAlignment="1">
      <alignment horizontal="center" vertical="center"/>
    </xf>
    <xf numFmtId="206" fontId="11" fillId="42" borderId="11" xfId="72" applyNumberFormat="1" applyFont="1" applyFill="1" applyBorder="1" applyAlignment="1">
      <alignment horizontal="right" vertical="center"/>
    </xf>
    <xf numFmtId="49" fontId="13" fillId="42" borderId="16" xfId="0" applyNumberFormat="1" applyFont="1" applyFill="1" applyBorder="1" applyAlignment="1">
      <alignment horizontal="left" vertical="center" wrapText="1"/>
    </xf>
    <xf numFmtId="49" fontId="4" fillId="42" borderId="17" xfId="0" applyNumberFormat="1" applyFont="1" applyFill="1" applyBorder="1" applyAlignment="1">
      <alignment horizontal="center"/>
    </xf>
    <xf numFmtId="206" fontId="13" fillId="42" borderId="17" xfId="0" applyNumberFormat="1" applyFont="1" applyFill="1" applyBorder="1" applyAlignment="1">
      <alignment horizontal="right" vertical="center"/>
    </xf>
    <xf numFmtId="3" fontId="13" fillId="42" borderId="18" xfId="72" applyNumberFormat="1" applyFont="1" applyFill="1" applyBorder="1" applyAlignment="1">
      <alignment horizontal="right" vertical="center"/>
    </xf>
    <xf numFmtId="49" fontId="13" fillId="42" borderId="11" xfId="0" applyNumberFormat="1" applyFont="1" applyFill="1" applyBorder="1" applyAlignment="1">
      <alignment horizontal="left" vertical="center" wrapText="1"/>
    </xf>
    <xf numFmtId="206" fontId="13" fillId="42" borderId="11" xfId="0" applyNumberFormat="1" applyFont="1" applyFill="1" applyBorder="1" applyAlignment="1">
      <alignment horizontal="right" vertical="center"/>
    </xf>
    <xf numFmtId="3" fontId="13" fillId="42" borderId="11" xfId="72" applyNumberFormat="1" applyFont="1" applyFill="1" applyBorder="1" applyAlignment="1">
      <alignment horizontal="right" vertical="center"/>
    </xf>
    <xf numFmtId="206" fontId="2" fillId="0" borderId="11" xfId="61" applyNumberFormat="1" applyFont="1" applyBorder="1" applyAlignment="1">
      <alignment horizontal="right" vertical="center"/>
      <protection/>
    </xf>
    <xf numFmtId="206" fontId="2" fillId="0" borderId="11" xfId="61" applyNumberFormat="1" applyFont="1" applyFill="1" applyBorder="1" applyAlignment="1" applyProtection="1">
      <alignment horizontal="right" vertical="center" wrapText="1"/>
      <protection hidden="1"/>
    </xf>
    <xf numFmtId="206" fontId="2" fillId="38" borderId="11" xfId="61" applyNumberFormat="1" applyFont="1" applyFill="1" applyBorder="1" applyAlignment="1">
      <alignment horizontal="right" vertical="center"/>
      <protection/>
    </xf>
    <xf numFmtId="0" fontId="7" fillId="38" borderId="0" xfId="54" applyNumberFormat="1" applyFont="1" applyFill="1" applyAlignment="1" applyProtection="1">
      <alignment horizontal="center" vertical="center" wrapText="1"/>
      <protection hidden="1"/>
    </xf>
    <xf numFmtId="0" fontId="10" fillId="38" borderId="0" xfId="58" applyFont="1" applyFill="1" applyAlignment="1">
      <alignment vertical="center"/>
      <protection/>
    </xf>
    <xf numFmtId="0" fontId="2" fillId="38" borderId="0" xfId="58" applyFont="1" applyFill="1" applyAlignment="1">
      <alignment vertical="center"/>
      <protection/>
    </xf>
    <xf numFmtId="0" fontId="7" fillId="38" borderId="0" xfId="59" applyFont="1" applyFill="1" applyAlignment="1">
      <alignment vertical="center"/>
      <protection/>
    </xf>
    <xf numFmtId="0" fontId="55" fillId="38" borderId="0" xfId="58" applyFont="1" applyFill="1" applyAlignment="1">
      <alignment vertical="center"/>
      <protection/>
    </xf>
    <xf numFmtId="206" fontId="3" fillId="38" borderId="0" xfId="58" applyNumberFormat="1" applyFont="1" applyFill="1" applyAlignment="1">
      <alignment vertical="center"/>
      <protection/>
    </xf>
    <xf numFmtId="210" fontId="3" fillId="38" borderId="0" xfId="58" applyNumberFormat="1" applyFont="1" applyFill="1" applyAlignment="1">
      <alignment vertical="center"/>
      <protection/>
    </xf>
    <xf numFmtId="3" fontId="13" fillId="40" borderId="11" xfId="58" applyNumberFormat="1" applyFont="1" applyFill="1" applyBorder="1" applyAlignment="1">
      <alignment horizontal="right" vertical="center"/>
      <protection/>
    </xf>
    <xf numFmtId="3" fontId="11" fillId="40" borderId="11" xfId="58" applyNumberFormat="1" applyFont="1" applyFill="1" applyBorder="1" applyAlignment="1">
      <alignment horizontal="right" vertical="center"/>
      <protection/>
    </xf>
    <xf numFmtId="3" fontId="11" fillId="39" borderId="11" xfId="58" applyNumberFormat="1" applyFont="1" applyFill="1" applyBorder="1" applyAlignment="1">
      <alignment horizontal="right" vertical="center"/>
      <protection/>
    </xf>
    <xf numFmtId="3" fontId="2" fillId="38" borderId="11" xfId="58" applyNumberFormat="1" applyFont="1" applyFill="1" applyBorder="1" applyAlignment="1">
      <alignment horizontal="right" vertical="center"/>
      <protection/>
    </xf>
    <xf numFmtId="3" fontId="11" fillId="0" borderId="11" xfId="58" applyNumberFormat="1" applyFont="1" applyBorder="1" applyAlignment="1">
      <alignment horizontal="right" vertical="center"/>
      <protection/>
    </xf>
    <xf numFmtId="3" fontId="11" fillId="38" borderId="11" xfId="58" applyNumberFormat="1" applyFont="1" applyFill="1" applyBorder="1" applyAlignment="1">
      <alignment horizontal="right" vertical="center"/>
      <protection/>
    </xf>
    <xf numFmtId="3" fontId="2" fillId="0" borderId="11" xfId="58" applyNumberFormat="1" applyFont="1" applyBorder="1" applyAlignment="1">
      <alignment horizontal="right" vertical="center"/>
      <protection/>
    </xf>
    <xf numFmtId="3" fontId="13" fillId="41" borderId="11" xfId="58" applyNumberFormat="1" applyFont="1" applyFill="1" applyBorder="1" applyAlignment="1">
      <alignment horizontal="right" vertical="center"/>
      <protection/>
    </xf>
    <xf numFmtId="3" fontId="2" fillId="33" borderId="11" xfId="72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shrinkToFit="1"/>
    </xf>
    <xf numFmtId="3" fontId="11" fillId="37" borderId="11" xfId="72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/>
    </xf>
    <xf numFmtId="3" fontId="11" fillId="37" borderId="11" xfId="0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 indent="1"/>
    </xf>
    <xf numFmtId="3" fontId="2" fillId="0" borderId="11" xfId="0" applyNumberFormat="1" applyFont="1" applyFill="1" applyBorder="1" applyAlignment="1">
      <alignment horizontal="right" vertical="center" indent="1" shrinkToFit="1"/>
    </xf>
    <xf numFmtId="3" fontId="2" fillId="0" borderId="19" xfId="0" applyNumberFormat="1" applyFont="1" applyFill="1" applyBorder="1" applyAlignment="1">
      <alignment horizontal="right" vertical="center" indent="1" shrinkToFit="1"/>
    </xf>
    <xf numFmtId="206" fontId="13" fillId="41" borderId="11" xfId="59" applyNumberFormat="1" applyFont="1" applyFill="1" applyBorder="1" applyAlignment="1" applyProtection="1">
      <alignment horizontal="right" vertical="center"/>
      <protection hidden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1" fillId="38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216" fontId="2" fillId="38" borderId="0" xfId="58" applyNumberFormat="1" applyFont="1" applyFill="1" applyAlignment="1">
      <alignment horizontal="left" vertical="center" wrapText="1" indent="2"/>
      <protection/>
    </xf>
    <xf numFmtId="0" fontId="12" fillId="38" borderId="0" xfId="58" applyFont="1" applyFill="1" applyBorder="1" applyAlignment="1">
      <alignment vertical="center"/>
      <protection/>
    </xf>
    <xf numFmtId="49" fontId="2" fillId="38" borderId="0" xfId="53" applyNumberFormat="1" applyFont="1" applyFill="1" applyBorder="1" applyAlignment="1">
      <alignment horizontal="left" vertical="center" wrapText="1" indent="2"/>
      <protection/>
    </xf>
    <xf numFmtId="0" fontId="3" fillId="38" borderId="0" xfId="58" applyFont="1" applyFill="1" applyBorder="1" applyAlignment="1">
      <alignment vertical="center"/>
      <protection/>
    </xf>
    <xf numFmtId="206" fontId="4" fillId="38" borderId="11" xfId="56" applyNumberFormat="1" applyFont="1" applyFill="1" applyBorder="1" applyAlignment="1" applyProtection="1">
      <alignment horizontal="right" vertical="center" wrapText="1"/>
      <protection hidden="1"/>
    </xf>
    <xf numFmtId="206" fontId="4" fillId="38" borderId="11" xfId="61" applyNumberFormat="1" applyFont="1" applyFill="1" applyBorder="1" applyAlignment="1" applyProtection="1">
      <alignment horizontal="right" vertical="center" wrapText="1"/>
      <protection hidden="1"/>
    </xf>
    <xf numFmtId="49" fontId="11" fillId="0" borderId="11" xfId="58" applyNumberFormat="1" applyFont="1" applyFill="1" applyBorder="1" applyAlignment="1">
      <alignment horizontal="center" vertical="center"/>
      <protection/>
    </xf>
    <xf numFmtId="0" fontId="12" fillId="0" borderId="0" xfId="58" applyFont="1" applyFill="1" applyAlignment="1">
      <alignment vertical="center"/>
      <protection/>
    </xf>
    <xf numFmtId="0" fontId="4" fillId="38" borderId="11" xfId="59" applyNumberFormat="1" applyFont="1" applyFill="1" applyBorder="1" applyAlignment="1" applyProtection="1">
      <alignment horizontal="left" vertical="center" wrapText="1" indent="2"/>
      <protection hidden="1"/>
    </xf>
    <xf numFmtId="49" fontId="4" fillId="38" borderId="11" xfId="53" applyNumberFormat="1" applyFont="1" applyFill="1" applyBorder="1" applyAlignment="1">
      <alignment horizontal="left" vertical="center" wrapText="1" indent="3"/>
      <protection/>
    </xf>
    <xf numFmtId="206" fontId="2" fillId="38" borderId="11" xfId="0" applyNumberFormat="1" applyFont="1" applyFill="1" applyBorder="1" applyAlignment="1">
      <alignment vertical="center"/>
    </xf>
    <xf numFmtId="206" fontId="2" fillId="38" borderId="11" xfId="0" applyNumberFormat="1" applyFont="1" applyFill="1" applyBorder="1" applyAlignment="1">
      <alignment horizontal="right" vertical="center" wrapText="1"/>
    </xf>
    <xf numFmtId="0" fontId="9" fillId="0" borderId="11" xfId="62" applyFont="1" applyBorder="1" applyAlignment="1">
      <alignment horizontal="center" vertical="center" wrapText="1"/>
      <protection/>
    </xf>
    <xf numFmtId="0" fontId="6" fillId="0" borderId="0" xfId="54" applyNumberFormat="1" applyFont="1" applyFill="1" applyAlignment="1" applyProtection="1">
      <alignment horizontal="center" vertical="center" wrapText="1"/>
      <protection hidden="1"/>
    </xf>
    <xf numFmtId="0" fontId="9" fillId="0" borderId="11" xfId="58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58" applyNumberFormat="1" applyFont="1" applyFill="1" applyBorder="1" applyAlignment="1" applyProtection="1">
      <alignment horizontal="center" vertical="center" wrapText="1"/>
      <protection hidden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Tmp12" xfId="55"/>
    <cellStyle name="Обычный_Tmp13" xfId="56"/>
    <cellStyle name="Обычный_Tmp14" xfId="57"/>
    <cellStyle name="Обычный_Tmp16" xfId="58"/>
    <cellStyle name="Обычный_Tmp17" xfId="59"/>
    <cellStyle name="Обычный_Tmp18" xfId="60"/>
    <cellStyle name="Обычный_Tmp3" xfId="61"/>
    <cellStyle name="Обычный_Анализ на 01.04.06" xfId="62"/>
    <cellStyle name="Обычный_Новая Игирма" xfId="63"/>
    <cellStyle name="Обычный_ПРОГНОЗ ДОХОДОВ на 2007 год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8"/>
  <sheetViews>
    <sheetView tabSelected="1" view="pageBreakPreview" zoomScaleSheetLayoutView="100" zoomScalePageLayoutView="0" workbookViewId="0" topLeftCell="C1">
      <selection activeCell="H23" sqref="H23"/>
    </sheetView>
  </sheetViews>
  <sheetFormatPr defaultColWidth="9.140625" defaultRowHeight="12.75"/>
  <cols>
    <col min="1" max="1" width="9.8515625" style="2" hidden="1" customWidth="1"/>
    <col min="2" max="2" width="18.8515625" style="2" hidden="1" customWidth="1"/>
    <col min="3" max="3" width="104.421875" style="2" customWidth="1"/>
    <col min="4" max="4" width="24.7109375" style="2" customWidth="1"/>
    <col min="5" max="7" width="11.8515625" style="2" customWidth="1"/>
    <col min="8" max="21" width="9.140625" style="115" customWidth="1"/>
    <col min="22" max="16384" width="9.140625" style="2" customWidth="1"/>
  </cols>
  <sheetData>
    <row r="1" spans="1:7" ht="13.5" customHeight="1">
      <c r="A1" s="1"/>
      <c r="B1" s="3"/>
      <c r="C1" s="4"/>
      <c r="D1" s="4"/>
      <c r="E1" s="1"/>
      <c r="F1" s="1"/>
      <c r="G1" s="1"/>
    </row>
    <row r="2" spans="2:19" ht="27.75" customHeight="1">
      <c r="B2" s="5"/>
      <c r="C2" s="213" t="s">
        <v>307</v>
      </c>
      <c r="D2" s="213"/>
      <c r="E2" s="213"/>
      <c r="F2" s="213"/>
      <c r="G2" s="213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</row>
    <row r="3" spans="1:19" ht="10.5" customHeight="1">
      <c r="A3" s="1"/>
      <c r="B3" s="6"/>
      <c r="C3" s="6"/>
      <c r="D3" s="6"/>
      <c r="E3" s="6"/>
      <c r="F3" s="6"/>
      <c r="G3" s="6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7" ht="14.25" customHeight="1">
      <c r="A4" s="1"/>
      <c r="B4" s="3"/>
      <c r="C4" s="7"/>
      <c r="D4" s="7"/>
      <c r="F4" s="8"/>
      <c r="G4" s="131" t="s">
        <v>253</v>
      </c>
    </row>
    <row r="5" spans="1:21" s="10" customFormat="1" ht="13.5" customHeight="1">
      <c r="A5" s="214" t="s">
        <v>0</v>
      </c>
      <c r="B5" s="215"/>
      <c r="C5" s="214" t="s">
        <v>1</v>
      </c>
      <c r="D5" s="214" t="s">
        <v>2</v>
      </c>
      <c r="E5" s="212" t="s">
        <v>31</v>
      </c>
      <c r="F5" s="212" t="s">
        <v>32</v>
      </c>
      <c r="G5" s="212" t="s">
        <v>27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</row>
    <row r="6" spans="1:21" s="10" customFormat="1" ht="29.25" customHeight="1">
      <c r="A6" s="11" t="s">
        <v>3</v>
      </c>
      <c r="B6" s="9" t="s">
        <v>4</v>
      </c>
      <c r="C6" s="214"/>
      <c r="D6" s="214"/>
      <c r="E6" s="212"/>
      <c r="F6" s="212"/>
      <c r="G6" s="21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1:21" s="89" customFormat="1" ht="17.25" customHeight="1">
      <c r="A7" s="88" t="s">
        <v>5</v>
      </c>
      <c r="C7" s="90" t="s">
        <v>6</v>
      </c>
      <c r="D7" s="91" t="s">
        <v>190</v>
      </c>
      <c r="E7" s="92">
        <f>E8+E22</f>
        <v>8726.599999999999</v>
      </c>
      <c r="F7" s="92">
        <f>F8+F22</f>
        <v>8526.599999999999</v>
      </c>
      <c r="G7" s="178">
        <f>F7/E7*100</f>
        <v>97.70815667041</v>
      </c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</row>
    <row r="8" spans="1:21" s="89" customFormat="1" ht="17.25" customHeight="1">
      <c r="A8" s="93" t="s">
        <v>5</v>
      </c>
      <c r="C8" s="94" t="s">
        <v>228</v>
      </c>
      <c r="D8" s="91" t="s">
        <v>190</v>
      </c>
      <c r="E8" s="95">
        <f>E9+E11+E13+E15+E18+E20</f>
        <v>5551.5</v>
      </c>
      <c r="F8" s="95">
        <f>F9+F11+F13+F15+F18+F20</f>
        <v>5351.5</v>
      </c>
      <c r="G8" s="179">
        <f>F8/E8*100</f>
        <v>96.39737008015852</v>
      </c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9" spans="1:21" s="105" customFormat="1" ht="14.25" customHeight="1">
      <c r="A9" s="111" t="s">
        <v>5</v>
      </c>
      <c r="C9" s="100" t="s">
        <v>7</v>
      </c>
      <c r="D9" s="82" t="s">
        <v>191</v>
      </c>
      <c r="E9" s="83">
        <f>E10</f>
        <v>3000</v>
      </c>
      <c r="F9" s="83">
        <f>F10</f>
        <v>2800</v>
      </c>
      <c r="G9" s="180">
        <f>F9/E9*100</f>
        <v>93.33333333333333</v>
      </c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</row>
    <row r="10" spans="1:7" ht="13.5">
      <c r="A10" s="13" t="s">
        <v>9</v>
      </c>
      <c r="C10" s="66" t="s">
        <v>8</v>
      </c>
      <c r="D10" s="67" t="s">
        <v>208</v>
      </c>
      <c r="E10" s="204">
        <v>3000</v>
      </c>
      <c r="F10" s="168">
        <v>2800</v>
      </c>
      <c r="G10" s="181">
        <f>F10/E10*100</f>
        <v>93.33333333333333</v>
      </c>
    </row>
    <row r="11" spans="1:21" s="105" customFormat="1" ht="15">
      <c r="A11" s="112" t="s">
        <v>9</v>
      </c>
      <c r="C11" s="122" t="s">
        <v>10</v>
      </c>
      <c r="D11" s="123" t="s">
        <v>192</v>
      </c>
      <c r="E11" s="103">
        <f>E12</f>
        <v>1710</v>
      </c>
      <c r="F11" s="103">
        <f>F12</f>
        <v>1710</v>
      </c>
      <c r="G11" s="180">
        <f>F11/E11*100</f>
        <v>100</v>
      </c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</row>
    <row r="12" spans="1:7" s="115" customFormat="1" ht="13.5">
      <c r="A12" s="114" t="s">
        <v>5</v>
      </c>
      <c r="C12" s="68" t="s">
        <v>11</v>
      </c>
      <c r="D12" s="69" t="s">
        <v>193</v>
      </c>
      <c r="E12" s="169">
        <v>1710</v>
      </c>
      <c r="F12" s="70">
        <v>1710</v>
      </c>
      <c r="G12" s="181">
        <f aca="true" t="shared" si="0" ref="G12:G17">F12/E12*100</f>
        <v>100</v>
      </c>
    </row>
    <row r="13" spans="1:21" s="105" customFormat="1" ht="15" hidden="1">
      <c r="A13" s="112" t="s">
        <v>5</v>
      </c>
      <c r="C13" s="101" t="s">
        <v>305</v>
      </c>
      <c r="D13" s="102" t="s">
        <v>201</v>
      </c>
      <c r="E13" s="103">
        <f>E14</f>
        <v>0</v>
      </c>
      <c r="F13" s="103">
        <f>F14</f>
        <v>0</v>
      </c>
      <c r="G13" s="180" t="e">
        <f t="shared" si="0"/>
        <v>#DIV/0!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</row>
    <row r="14" spans="1:7" s="115" customFormat="1" ht="13.5" hidden="1">
      <c r="A14" s="114" t="s">
        <v>9</v>
      </c>
      <c r="C14" s="65" t="s">
        <v>12</v>
      </c>
      <c r="D14" s="125" t="s">
        <v>215</v>
      </c>
      <c r="E14" s="70"/>
      <c r="F14" s="70"/>
      <c r="G14" s="181" t="e">
        <f t="shared" si="0"/>
        <v>#DIV/0!</v>
      </c>
    </row>
    <row r="15" spans="1:21" s="105" customFormat="1" ht="15">
      <c r="A15" s="112" t="s">
        <v>9</v>
      </c>
      <c r="C15" s="100" t="s">
        <v>13</v>
      </c>
      <c r="D15" s="82" t="s">
        <v>194</v>
      </c>
      <c r="E15" s="83">
        <f>E16+E17</f>
        <v>830</v>
      </c>
      <c r="F15" s="83">
        <f>F16+F17</f>
        <v>830</v>
      </c>
      <c r="G15" s="180">
        <f t="shared" si="0"/>
        <v>100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</row>
    <row r="16" spans="1:7" s="115" customFormat="1" ht="13.5">
      <c r="A16" s="114" t="s">
        <v>9</v>
      </c>
      <c r="C16" s="71" t="s">
        <v>14</v>
      </c>
      <c r="D16" s="72" t="s">
        <v>209</v>
      </c>
      <c r="E16" s="73">
        <v>324</v>
      </c>
      <c r="F16" s="73">
        <v>324</v>
      </c>
      <c r="G16" s="181">
        <f t="shared" si="0"/>
        <v>100</v>
      </c>
    </row>
    <row r="17" spans="1:7" s="115" customFormat="1" ht="13.5">
      <c r="A17" s="114" t="s">
        <v>9</v>
      </c>
      <c r="C17" s="71" t="s">
        <v>15</v>
      </c>
      <c r="D17" s="72" t="s">
        <v>210</v>
      </c>
      <c r="E17" s="73">
        <v>506</v>
      </c>
      <c r="F17" s="73">
        <v>506</v>
      </c>
      <c r="G17" s="181">
        <f t="shared" si="0"/>
        <v>100</v>
      </c>
    </row>
    <row r="18" spans="1:21" s="105" customFormat="1" ht="13.5" customHeight="1">
      <c r="A18" s="104" t="s">
        <v>5</v>
      </c>
      <c r="C18" s="74" t="s">
        <v>16</v>
      </c>
      <c r="D18" s="75" t="s">
        <v>195</v>
      </c>
      <c r="E18" s="76">
        <f>E19</f>
        <v>11.5</v>
      </c>
      <c r="F18" s="76">
        <f>F19</f>
        <v>11.5</v>
      </c>
      <c r="G18" s="180">
        <f aca="true" t="shared" si="1" ref="G18:G23">F18/E18*100</f>
        <v>100</v>
      </c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</row>
    <row r="19" spans="1:7" s="115" customFormat="1" ht="27.75" customHeight="1">
      <c r="A19" s="116" t="s">
        <v>9</v>
      </c>
      <c r="C19" s="145" t="s">
        <v>17</v>
      </c>
      <c r="D19" s="77" t="s">
        <v>196</v>
      </c>
      <c r="E19" s="78">
        <v>11.5</v>
      </c>
      <c r="F19" s="78">
        <v>11.5</v>
      </c>
      <c r="G19" s="181">
        <f t="shared" si="1"/>
        <v>100</v>
      </c>
    </row>
    <row r="20" spans="1:21" s="105" customFormat="1" ht="24.75" customHeight="1" hidden="1">
      <c r="A20" s="104" t="s">
        <v>5</v>
      </c>
      <c r="C20" s="79" t="s">
        <v>229</v>
      </c>
      <c r="D20" s="75" t="s">
        <v>230</v>
      </c>
      <c r="E20" s="76">
        <f>E21</f>
        <v>0</v>
      </c>
      <c r="F20" s="76">
        <f>F21</f>
        <v>0</v>
      </c>
      <c r="G20" s="180" t="e">
        <f t="shared" si="1"/>
        <v>#DIV/0!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</row>
    <row r="21" spans="1:7" s="115" customFormat="1" ht="17.25" customHeight="1" hidden="1">
      <c r="A21" s="117" t="s">
        <v>5</v>
      </c>
      <c r="C21" s="145" t="s">
        <v>231</v>
      </c>
      <c r="D21" s="77" t="s">
        <v>232</v>
      </c>
      <c r="E21" s="78"/>
      <c r="F21" s="78"/>
      <c r="G21" s="181" t="e">
        <f>F21/E21*100</f>
        <v>#DIV/0!</v>
      </c>
    </row>
    <row r="22" spans="1:21" s="89" customFormat="1" ht="15">
      <c r="A22" s="88" t="s">
        <v>9</v>
      </c>
      <c r="C22" s="94" t="s">
        <v>233</v>
      </c>
      <c r="D22" s="91" t="s">
        <v>190</v>
      </c>
      <c r="E22" s="95">
        <f>E26+E23+E29+E32+E36</f>
        <v>3175.0999999999995</v>
      </c>
      <c r="F22" s="95">
        <f>F26+F23+F29+F32+F36</f>
        <v>3175.0999999999995</v>
      </c>
      <c r="G22" s="179">
        <f t="shared" si="1"/>
        <v>100</v>
      </c>
      <c r="H22" s="121"/>
      <c r="I22" s="121"/>
      <c r="J22" s="20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1:21" s="105" customFormat="1" ht="32.25" customHeight="1">
      <c r="A23" s="111" t="s">
        <v>5</v>
      </c>
      <c r="C23" s="106" t="s">
        <v>197</v>
      </c>
      <c r="D23" s="107" t="s">
        <v>198</v>
      </c>
      <c r="E23" s="108">
        <f>E24+E25</f>
        <v>2447.1</v>
      </c>
      <c r="F23" s="108">
        <f>F24+F25</f>
        <v>2447.1</v>
      </c>
      <c r="G23" s="180">
        <f t="shared" si="1"/>
        <v>100</v>
      </c>
      <c r="H23" s="121"/>
      <c r="I23" s="121"/>
      <c r="J23" s="20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1:10" s="115" customFormat="1" ht="48" customHeight="1">
      <c r="A24" s="117" t="s">
        <v>9</v>
      </c>
      <c r="C24" s="80" t="s">
        <v>251</v>
      </c>
      <c r="D24" s="81" t="s">
        <v>234</v>
      </c>
      <c r="E24" s="205">
        <v>2102.1</v>
      </c>
      <c r="F24" s="205">
        <v>2102.1</v>
      </c>
      <c r="G24" s="181">
        <f aca="true" t="shared" si="2" ref="G24:G41">F24/E24*100</f>
        <v>100</v>
      </c>
      <c r="J24" s="202"/>
    </row>
    <row r="25" spans="1:10" s="115" customFormat="1" ht="45" customHeight="1">
      <c r="A25" s="117" t="s">
        <v>9</v>
      </c>
      <c r="C25" s="200" t="s">
        <v>306</v>
      </c>
      <c r="D25" s="59" t="s">
        <v>199</v>
      </c>
      <c r="E25" s="60">
        <v>345</v>
      </c>
      <c r="F25" s="60">
        <v>345</v>
      </c>
      <c r="G25" s="181">
        <f t="shared" si="2"/>
        <v>100</v>
      </c>
      <c r="J25" s="203"/>
    </row>
    <row r="26" spans="1:21" s="105" customFormat="1" ht="19.5" customHeight="1">
      <c r="A26" s="104" t="s">
        <v>5</v>
      </c>
      <c r="C26" s="86" t="s">
        <v>20</v>
      </c>
      <c r="D26" s="109" t="s">
        <v>200</v>
      </c>
      <c r="E26" s="110">
        <f>E27+E28</f>
        <v>142.2</v>
      </c>
      <c r="F26" s="110">
        <f>F27+F28</f>
        <v>142.2</v>
      </c>
      <c r="G26" s="180">
        <f t="shared" si="2"/>
        <v>100</v>
      </c>
      <c r="H26" s="121"/>
      <c r="I26" s="121"/>
      <c r="J26" s="20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1:10" ht="18.75" customHeight="1">
      <c r="A27" s="12" t="s">
        <v>5</v>
      </c>
      <c r="C27" s="137" t="s">
        <v>255</v>
      </c>
      <c r="D27" s="59" t="s">
        <v>211</v>
      </c>
      <c r="E27" s="60">
        <v>140</v>
      </c>
      <c r="F27" s="60">
        <v>140</v>
      </c>
      <c r="G27" s="181">
        <f t="shared" si="2"/>
        <v>100</v>
      </c>
      <c r="J27" s="202"/>
    </row>
    <row r="28" spans="1:10" s="115" customFormat="1" ht="23.25" customHeight="1">
      <c r="A28" s="117" t="s">
        <v>18</v>
      </c>
      <c r="C28" s="137" t="s">
        <v>287</v>
      </c>
      <c r="D28" s="59" t="s">
        <v>235</v>
      </c>
      <c r="E28" s="60">
        <v>2.2</v>
      </c>
      <c r="F28" s="60">
        <v>2.2</v>
      </c>
      <c r="G28" s="181">
        <f t="shared" si="2"/>
        <v>100</v>
      </c>
      <c r="J28" s="203"/>
    </row>
    <row r="29" spans="1:7" s="121" customFormat="1" ht="21" customHeight="1">
      <c r="A29" s="120"/>
      <c r="C29" s="141" t="s">
        <v>236</v>
      </c>
      <c r="D29" s="75" t="s">
        <v>237</v>
      </c>
      <c r="E29" s="76">
        <f>E31+E30</f>
        <v>576.6999999999999</v>
      </c>
      <c r="F29" s="76">
        <f>F31+F30</f>
        <v>576.6999999999999</v>
      </c>
      <c r="G29" s="180">
        <f t="shared" si="2"/>
        <v>100</v>
      </c>
    </row>
    <row r="30" spans="1:7" s="207" customFormat="1" ht="28.5" customHeight="1">
      <c r="A30" s="206"/>
      <c r="C30" s="145" t="s">
        <v>308</v>
      </c>
      <c r="D30" s="77" t="s">
        <v>309</v>
      </c>
      <c r="E30" s="78">
        <v>571.4</v>
      </c>
      <c r="F30" s="78">
        <v>571.4</v>
      </c>
      <c r="G30" s="181">
        <f t="shared" si="2"/>
        <v>100</v>
      </c>
    </row>
    <row r="31" spans="1:7" s="115" customFormat="1" ht="21" customHeight="1">
      <c r="A31" s="117"/>
      <c r="C31" s="145" t="s">
        <v>252</v>
      </c>
      <c r="D31" s="77" t="s">
        <v>238</v>
      </c>
      <c r="E31" s="78">
        <v>5.3</v>
      </c>
      <c r="F31" s="78">
        <v>5.3</v>
      </c>
      <c r="G31" s="181">
        <f t="shared" si="2"/>
        <v>100</v>
      </c>
    </row>
    <row r="32" spans="1:7" s="121" customFormat="1" ht="17.25" customHeight="1">
      <c r="A32" s="120"/>
      <c r="C32" s="142" t="s">
        <v>189</v>
      </c>
      <c r="D32" s="82" t="s">
        <v>202</v>
      </c>
      <c r="E32" s="83">
        <f>E33+E34</f>
        <v>1.9</v>
      </c>
      <c r="F32" s="83">
        <f>F33+F34</f>
        <v>1.9</v>
      </c>
      <c r="G32" s="180">
        <f t="shared" si="2"/>
        <v>100</v>
      </c>
    </row>
    <row r="33" spans="1:7" s="115" customFormat="1" ht="37.5" customHeight="1" hidden="1">
      <c r="A33" s="118" t="s">
        <v>5</v>
      </c>
      <c r="C33" s="71"/>
      <c r="D33" s="72"/>
      <c r="E33" s="170"/>
      <c r="F33" s="170"/>
      <c r="G33" s="181" t="e">
        <f t="shared" si="2"/>
        <v>#DIV/0!</v>
      </c>
    </row>
    <row r="34" spans="1:7" s="115" customFormat="1" ht="42.75" customHeight="1">
      <c r="A34" s="119" t="s">
        <v>5</v>
      </c>
      <c r="C34" s="208" t="s">
        <v>310</v>
      </c>
      <c r="D34" s="72" t="s">
        <v>311</v>
      </c>
      <c r="E34" s="78">
        <v>1.9</v>
      </c>
      <c r="F34" s="78">
        <v>1.9</v>
      </c>
      <c r="G34" s="181">
        <f t="shared" si="2"/>
        <v>100</v>
      </c>
    </row>
    <row r="35" spans="1:7" s="115" customFormat="1" ht="39.75" customHeight="1" hidden="1">
      <c r="A35" s="119" t="s">
        <v>5</v>
      </c>
      <c r="C35" s="71"/>
      <c r="D35" s="72"/>
      <c r="E35" s="73"/>
      <c r="F35" s="73"/>
      <c r="G35" s="181" t="e">
        <f t="shared" si="2"/>
        <v>#DIV/0!</v>
      </c>
    </row>
    <row r="36" spans="1:7" s="121" customFormat="1" ht="13.5" customHeight="1">
      <c r="A36" s="143" t="s">
        <v>18</v>
      </c>
      <c r="C36" s="144" t="s">
        <v>239</v>
      </c>
      <c r="D36" s="75" t="s">
        <v>240</v>
      </c>
      <c r="E36" s="76">
        <f>E37</f>
        <v>7.2</v>
      </c>
      <c r="F36" s="76">
        <f>F37</f>
        <v>7.2</v>
      </c>
      <c r="G36" s="180">
        <f t="shared" si="2"/>
        <v>100</v>
      </c>
    </row>
    <row r="37" spans="1:7" s="115" customFormat="1" ht="16.5" customHeight="1">
      <c r="A37" s="119" t="s">
        <v>5</v>
      </c>
      <c r="C37" s="146" t="s">
        <v>256</v>
      </c>
      <c r="D37" s="77" t="s">
        <v>241</v>
      </c>
      <c r="E37" s="78">
        <v>7.2</v>
      </c>
      <c r="F37" s="78">
        <v>7.2</v>
      </c>
      <c r="G37" s="181">
        <f t="shared" si="2"/>
        <v>100</v>
      </c>
    </row>
    <row r="38" spans="1:21" s="89" customFormat="1" ht="15.75">
      <c r="A38" s="99" t="s">
        <v>5</v>
      </c>
      <c r="C38" s="96" t="s">
        <v>21</v>
      </c>
      <c r="D38" s="97" t="s">
        <v>203</v>
      </c>
      <c r="E38" s="98">
        <f>E39+E64</f>
        <v>70591.20000000001</v>
      </c>
      <c r="F38" s="98">
        <f>F39+F64</f>
        <v>41867.7</v>
      </c>
      <c r="G38" s="179">
        <f t="shared" si="2"/>
        <v>59.310083976472974</v>
      </c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</row>
    <row r="39" spans="1:21" s="105" customFormat="1" ht="28.5">
      <c r="A39" s="113" t="s">
        <v>19</v>
      </c>
      <c r="C39" s="132" t="s">
        <v>22</v>
      </c>
      <c r="D39" s="84" t="s">
        <v>204</v>
      </c>
      <c r="E39" s="85">
        <f>E40+E47+E56+E61</f>
        <v>70584.6</v>
      </c>
      <c r="F39" s="85">
        <f>F40+F47+F56+F61</f>
        <v>41861.1</v>
      </c>
      <c r="G39" s="180">
        <f t="shared" si="2"/>
        <v>59.306279273382565</v>
      </c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</row>
    <row r="40" spans="1:7" ht="13.5">
      <c r="A40" s="15"/>
      <c r="C40" s="133" t="s">
        <v>212</v>
      </c>
      <c r="D40" s="84" t="s">
        <v>216</v>
      </c>
      <c r="E40" s="85">
        <f>E41+E45+E43</f>
        <v>30790.100000000002</v>
      </c>
      <c r="F40" s="85">
        <f>F41+F45+F43</f>
        <v>30790.100000000002</v>
      </c>
      <c r="G40" s="180">
        <f t="shared" si="2"/>
        <v>100</v>
      </c>
    </row>
    <row r="41" spans="1:21" s="127" customFormat="1" ht="15" hidden="1">
      <c r="A41" s="126"/>
      <c r="C41" s="134" t="s">
        <v>23</v>
      </c>
      <c r="D41" s="57" t="s">
        <v>217</v>
      </c>
      <c r="E41" s="58">
        <f>E42</f>
        <v>0</v>
      </c>
      <c r="F41" s="58">
        <f>F42</f>
        <v>0</v>
      </c>
      <c r="G41" s="182" t="e">
        <f t="shared" si="2"/>
        <v>#DIV/0!</v>
      </c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</row>
    <row r="42" spans="1:7" s="115" customFormat="1" ht="13.5" hidden="1">
      <c r="A42" s="119"/>
      <c r="C42" s="135" t="s">
        <v>265</v>
      </c>
      <c r="D42" s="59" t="s">
        <v>275</v>
      </c>
      <c r="E42" s="60"/>
      <c r="F42" s="60"/>
      <c r="G42" s="181" t="e">
        <f aca="true" t="shared" si="3" ref="G42:G67">F42/E42*100</f>
        <v>#DIV/0!</v>
      </c>
    </row>
    <row r="43" spans="1:7" s="121" customFormat="1" ht="15">
      <c r="A43" s="120" t="s">
        <v>5</v>
      </c>
      <c r="C43" s="134" t="s">
        <v>30</v>
      </c>
      <c r="D43" s="57" t="s">
        <v>218</v>
      </c>
      <c r="E43" s="58">
        <f>E44</f>
        <v>3283.9</v>
      </c>
      <c r="F43" s="58">
        <f>F44</f>
        <v>3283.9</v>
      </c>
      <c r="G43" s="183">
        <f t="shared" si="3"/>
        <v>100</v>
      </c>
    </row>
    <row r="44" spans="1:7" s="115" customFormat="1" ht="13.5">
      <c r="A44" s="117" t="s">
        <v>5</v>
      </c>
      <c r="C44" s="135" t="s">
        <v>266</v>
      </c>
      <c r="D44" s="59" t="s">
        <v>276</v>
      </c>
      <c r="E44" s="60">
        <v>3283.9</v>
      </c>
      <c r="F44" s="60">
        <v>3283.9</v>
      </c>
      <c r="G44" s="181">
        <f t="shared" si="3"/>
        <v>100</v>
      </c>
    </row>
    <row r="45" spans="1:7" s="121" customFormat="1" ht="25.5">
      <c r="A45" s="120" t="s">
        <v>5</v>
      </c>
      <c r="C45" s="157" t="s">
        <v>257</v>
      </c>
      <c r="D45" s="57" t="s">
        <v>224</v>
      </c>
      <c r="E45" s="58">
        <f>E46</f>
        <v>27506.2</v>
      </c>
      <c r="F45" s="58">
        <f>F46</f>
        <v>27506.2</v>
      </c>
      <c r="G45" s="183">
        <f t="shared" si="3"/>
        <v>100</v>
      </c>
    </row>
    <row r="46" spans="1:7" s="115" customFormat="1" ht="15.75" customHeight="1">
      <c r="A46" s="117" t="s">
        <v>5</v>
      </c>
      <c r="C46" s="135" t="s">
        <v>267</v>
      </c>
      <c r="D46" s="59" t="s">
        <v>277</v>
      </c>
      <c r="E46" s="60">
        <v>27506.2</v>
      </c>
      <c r="F46" s="60">
        <v>27506.2</v>
      </c>
      <c r="G46" s="181">
        <f t="shared" si="3"/>
        <v>100</v>
      </c>
    </row>
    <row r="47" spans="1:21" s="105" customFormat="1" ht="15.75" customHeight="1">
      <c r="A47" s="111" t="s">
        <v>18</v>
      </c>
      <c r="C47" s="86" t="s">
        <v>213</v>
      </c>
      <c r="D47" s="61" t="s">
        <v>219</v>
      </c>
      <c r="E47" s="62">
        <f>E50+E54+E48+E52</f>
        <v>37619.9</v>
      </c>
      <c r="F47" s="62">
        <f>F50+F54+F48+F52</f>
        <v>8896.4</v>
      </c>
      <c r="G47" s="180">
        <f t="shared" si="3"/>
        <v>23.648122403302505</v>
      </c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</row>
    <row r="48" spans="1:7" s="121" customFormat="1" ht="15">
      <c r="A48" s="120"/>
      <c r="C48" s="136" t="s">
        <v>242</v>
      </c>
      <c r="D48" s="63" t="s">
        <v>243</v>
      </c>
      <c r="E48" s="64">
        <f>E49</f>
        <v>1511</v>
      </c>
      <c r="F48" s="64">
        <f>F49</f>
        <v>1511</v>
      </c>
      <c r="G48" s="183">
        <f t="shared" si="3"/>
        <v>100</v>
      </c>
    </row>
    <row r="49" spans="1:7" s="115" customFormat="1" ht="13.5">
      <c r="A49" s="117"/>
      <c r="C49" s="148" t="s">
        <v>268</v>
      </c>
      <c r="D49" s="59" t="s">
        <v>278</v>
      </c>
      <c r="E49" s="60">
        <v>1511</v>
      </c>
      <c r="F49" s="60">
        <v>1511</v>
      </c>
      <c r="G49" s="181">
        <f t="shared" si="3"/>
        <v>100</v>
      </c>
    </row>
    <row r="50" spans="1:7" s="121" customFormat="1" ht="15" hidden="1">
      <c r="A50" s="120"/>
      <c r="C50" s="136" t="s">
        <v>244</v>
      </c>
      <c r="D50" s="63" t="s">
        <v>245</v>
      </c>
      <c r="E50" s="64">
        <f>E51</f>
        <v>0</v>
      </c>
      <c r="F50" s="64">
        <f>F51</f>
        <v>0</v>
      </c>
      <c r="G50" s="183" t="e">
        <f t="shared" si="3"/>
        <v>#DIV/0!</v>
      </c>
    </row>
    <row r="51" spans="1:7" s="115" customFormat="1" ht="25.5" hidden="1">
      <c r="A51" s="117"/>
      <c r="C51" s="148" t="s">
        <v>269</v>
      </c>
      <c r="D51" s="59" t="s">
        <v>279</v>
      </c>
      <c r="E51" s="60"/>
      <c r="F51" s="60"/>
      <c r="G51" s="181" t="e">
        <f t="shared" si="3"/>
        <v>#DIV/0!</v>
      </c>
    </row>
    <row r="52" spans="1:7" ht="17.25" customHeight="1">
      <c r="A52" s="16" t="s">
        <v>5</v>
      </c>
      <c r="C52" s="138" t="s">
        <v>244</v>
      </c>
      <c r="D52" s="63" t="s">
        <v>246</v>
      </c>
      <c r="E52" s="64">
        <f>E53</f>
        <v>34962.4</v>
      </c>
      <c r="F52" s="64">
        <f>F53</f>
        <v>6238.9</v>
      </c>
      <c r="G52" s="182">
        <f t="shared" si="3"/>
        <v>17.844598768963227</v>
      </c>
    </row>
    <row r="53" spans="1:7" ht="24.75" customHeight="1">
      <c r="A53" s="16"/>
      <c r="C53" s="148" t="s">
        <v>270</v>
      </c>
      <c r="D53" s="59" t="s">
        <v>280</v>
      </c>
      <c r="E53" s="60">
        <v>34962.4</v>
      </c>
      <c r="F53" s="60">
        <v>6238.9</v>
      </c>
      <c r="G53" s="184">
        <f t="shared" si="3"/>
        <v>17.844598768963227</v>
      </c>
    </row>
    <row r="54" spans="1:7" s="121" customFormat="1" ht="14.25" customHeight="1">
      <c r="A54" s="120"/>
      <c r="C54" s="136" t="s">
        <v>24</v>
      </c>
      <c r="D54" s="63" t="s">
        <v>220</v>
      </c>
      <c r="E54" s="64">
        <f>E55</f>
        <v>1146.5</v>
      </c>
      <c r="F54" s="64">
        <f>F55</f>
        <v>1146.5</v>
      </c>
      <c r="G54" s="183">
        <f t="shared" si="3"/>
        <v>100</v>
      </c>
    </row>
    <row r="55" spans="1:7" s="115" customFormat="1" ht="13.5">
      <c r="A55" s="117" t="s">
        <v>5</v>
      </c>
      <c r="C55" s="135" t="s">
        <v>271</v>
      </c>
      <c r="D55" s="59" t="s">
        <v>281</v>
      </c>
      <c r="E55" s="50">
        <v>1146.5</v>
      </c>
      <c r="F55" s="60">
        <f>612.8+533.7</f>
        <v>1146.5</v>
      </c>
      <c r="G55" s="181">
        <f t="shared" si="3"/>
        <v>100</v>
      </c>
    </row>
    <row r="56" spans="1:21" s="105" customFormat="1" ht="15">
      <c r="A56" s="111" t="s">
        <v>18</v>
      </c>
      <c r="C56" s="147" t="s">
        <v>214</v>
      </c>
      <c r="D56" s="61" t="s">
        <v>221</v>
      </c>
      <c r="E56" s="62">
        <f>E57+E59</f>
        <v>571</v>
      </c>
      <c r="F56" s="62">
        <f>F57+F59</f>
        <v>571</v>
      </c>
      <c r="G56" s="180">
        <f t="shared" si="3"/>
        <v>100</v>
      </c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</row>
    <row r="57" spans="1:7" s="121" customFormat="1" ht="15">
      <c r="A57" s="120" t="s">
        <v>5</v>
      </c>
      <c r="C57" s="139" t="s">
        <v>25</v>
      </c>
      <c r="D57" s="63" t="s">
        <v>223</v>
      </c>
      <c r="E57" s="64">
        <f>E58</f>
        <v>120.8</v>
      </c>
      <c r="F57" s="64">
        <f>F58</f>
        <v>120.8</v>
      </c>
      <c r="G57" s="183">
        <f t="shared" si="3"/>
        <v>100</v>
      </c>
    </row>
    <row r="58" spans="1:7" s="115" customFormat="1" ht="13.5">
      <c r="A58" s="117" t="s">
        <v>5</v>
      </c>
      <c r="C58" s="135" t="s">
        <v>272</v>
      </c>
      <c r="D58" s="59" t="s">
        <v>282</v>
      </c>
      <c r="E58" s="60">
        <v>120.8</v>
      </c>
      <c r="F58" s="60">
        <v>120.8</v>
      </c>
      <c r="G58" s="181">
        <f t="shared" si="3"/>
        <v>100</v>
      </c>
    </row>
    <row r="59" spans="1:7" s="121" customFormat="1" ht="25.5">
      <c r="A59" s="120" t="s">
        <v>18</v>
      </c>
      <c r="C59" s="136" t="s">
        <v>247</v>
      </c>
      <c r="D59" s="63" t="s">
        <v>222</v>
      </c>
      <c r="E59" s="64">
        <f>E60</f>
        <v>450.2</v>
      </c>
      <c r="F59" s="64">
        <f>F60</f>
        <v>450.2</v>
      </c>
      <c r="G59" s="183">
        <f t="shared" si="3"/>
        <v>100</v>
      </c>
    </row>
    <row r="60" spans="1:7" s="115" customFormat="1" ht="26.25" customHeight="1">
      <c r="A60" s="117" t="s">
        <v>5</v>
      </c>
      <c r="C60" s="135" t="s">
        <v>312</v>
      </c>
      <c r="D60" s="59" t="s">
        <v>283</v>
      </c>
      <c r="E60" s="60">
        <v>450.2</v>
      </c>
      <c r="F60" s="60">
        <v>450.2</v>
      </c>
      <c r="G60" s="181">
        <f t="shared" si="3"/>
        <v>100</v>
      </c>
    </row>
    <row r="61" spans="1:21" s="105" customFormat="1" ht="17.25" customHeight="1">
      <c r="A61" s="111" t="s">
        <v>18</v>
      </c>
      <c r="C61" s="140" t="s">
        <v>226</v>
      </c>
      <c r="D61" s="61" t="s">
        <v>225</v>
      </c>
      <c r="E61" s="62">
        <f>E63</f>
        <v>1603.6</v>
      </c>
      <c r="F61" s="62">
        <f>F63</f>
        <v>1603.6</v>
      </c>
      <c r="G61" s="180">
        <f t="shared" si="3"/>
        <v>100</v>
      </c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</row>
    <row r="62" spans="1:7" s="121" customFormat="1" ht="15">
      <c r="A62" s="120" t="s">
        <v>5</v>
      </c>
      <c r="C62" s="139" t="s">
        <v>226</v>
      </c>
      <c r="D62" s="63" t="s">
        <v>227</v>
      </c>
      <c r="E62" s="64">
        <f>E63</f>
        <v>1603.6</v>
      </c>
      <c r="F62" s="64">
        <f>F63</f>
        <v>1603.6</v>
      </c>
      <c r="G62" s="183">
        <f t="shared" si="3"/>
        <v>100</v>
      </c>
    </row>
    <row r="63" spans="1:7" s="115" customFormat="1" ht="13.5">
      <c r="A63" s="117" t="s">
        <v>5</v>
      </c>
      <c r="C63" s="209" t="s">
        <v>273</v>
      </c>
      <c r="D63" s="59" t="s">
        <v>285</v>
      </c>
      <c r="E63" s="60">
        <v>1603.6</v>
      </c>
      <c r="F63" s="60">
        <v>1603.6</v>
      </c>
      <c r="G63" s="181">
        <f t="shared" si="3"/>
        <v>100</v>
      </c>
    </row>
    <row r="64" spans="1:21" s="105" customFormat="1" ht="15">
      <c r="A64" s="111" t="s">
        <v>18</v>
      </c>
      <c r="C64" s="140" t="s">
        <v>207</v>
      </c>
      <c r="D64" s="61" t="s">
        <v>248</v>
      </c>
      <c r="E64" s="62">
        <f>E65</f>
        <v>6.6</v>
      </c>
      <c r="F64" s="62">
        <f>F65</f>
        <v>6.6</v>
      </c>
      <c r="G64" s="180">
        <f t="shared" si="3"/>
        <v>100</v>
      </c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</row>
    <row r="65" spans="1:21" s="14" customFormat="1" ht="19.5" customHeight="1">
      <c r="A65" s="18"/>
      <c r="C65" s="124" t="s">
        <v>274</v>
      </c>
      <c r="D65" s="59" t="s">
        <v>284</v>
      </c>
      <c r="E65" s="60">
        <v>6.6</v>
      </c>
      <c r="F65" s="60">
        <v>6.6</v>
      </c>
      <c r="G65" s="181">
        <f t="shared" si="3"/>
        <v>100</v>
      </c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s="20" customFormat="1" ht="28.5" hidden="1">
      <c r="A66" s="18"/>
      <c r="C66" s="22" t="s">
        <v>28</v>
      </c>
      <c r="D66" s="38" t="s">
        <v>254</v>
      </c>
      <c r="E66" s="49">
        <f>E67</f>
        <v>0</v>
      </c>
      <c r="F66" s="49">
        <f>F67</f>
        <v>0</v>
      </c>
      <c r="G66" s="180" t="e">
        <f t="shared" si="3"/>
        <v>#DIV/0!</v>
      </c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</row>
    <row r="67" spans="1:21" s="20" customFormat="1" ht="25.5" hidden="1">
      <c r="A67" s="18"/>
      <c r="C67" s="149" t="s">
        <v>29</v>
      </c>
      <c r="D67" s="19" t="s">
        <v>286</v>
      </c>
      <c r="E67" s="51"/>
      <c r="F67" s="51"/>
      <c r="G67" s="181" t="e">
        <f t="shared" si="3"/>
        <v>#DIV/0!</v>
      </c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</row>
    <row r="68" spans="1:21" s="130" customFormat="1" ht="16.5">
      <c r="A68" s="128" t="s">
        <v>26</v>
      </c>
      <c r="B68" s="156"/>
      <c r="C68" s="128" t="s">
        <v>26</v>
      </c>
      <c r="D68" s="129"/>
      <c r="E68" s="195">
        <f>E7+E38</f>
        <v>79317.80000000002</v>
      </c>
      <c r="F68" s="195">
        <f>F7+F38</f>
        <v>50394.299999999996</v>
      </c>
      <c r="G68" s="185">
        <f>F68/E68*100</f>
        <v>63.534666871748826</v>
      </c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</row>
    <row r="69" spans="1:21" s="20" customFormat="1" ht="12.75" hidden="1">
      <c r="A69" s="87"/>
      <c r="C69" s="21"/>
      <c r="D69" s="19"/>
      <c r="E69" s="51"/>
      <c r="F69" s="51"/>
      <c r="G69" s="181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</row>
    <row r="70" spans="1:21" s="20" customFormat="1" ht="12.75" hidden="1">
      <c r="A70" s="87"/>
      <c r="C70" s="21"/>
      <c r="D70" s="19"/>
      <c r="E70" s="51"/>
      <c r="F70" s="51"/>
      <c r="G70" s="181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</row>
    <row r="71" spans="1:21" s="20" customFormat="1" ht="12.75" hidden="1">
      <c r="A71" s="87"/>
      <c r="C71" s="21"/>
      <c r="D71" s="19"/>
      <c r="E71" s="51"/>
      <c r="F71" s="51"/>
      <c r="G71" s="181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</row>
    <row r="72" spans="2:7" ht="20.25" customHeight="1">
      <c r="B72" s="17"/>
      <c r="C72" s="158" t="s">
        <v>33</v>
      </c>
      <c r="D72" s="159"/>
      <c r="E72" s="160"/>
      <c r="F72" s="160"/>
      <c r="G72" s="185"/>
    </row>
    <row r="73" spans="2:7" ht="14.25" customHeight="1">
      <c r="B73" s="17"/>
      <c r="C73" s="150" t="s">
        <v>34</v>
      </c>
      <c r="D73" s="37" t="s">
        <v>35</v>
      </c>
      <c r="E73" s="44">
        <f>SUM(E74:E82)</f>
        <v>17930.5</v>
      </c>
      <c r="F73" s="44">
        <f>SUM(F74:F82)</f>
        <v>17930.5</v>
      </c>
      <c r="G73" s="180">
        <f aca="true" t="shared" si="4" ref="G73:G82">F73/E73*100</f>
        <v>100</v>
      </c>
    </row>
    <row r="74" spans="3:7" ht="22.5" customHeight="1">
      <c r="C74" s="199" t="s">
        <v>300</v>
      </c>
      <c r="D74" s="39" t="s">
        <v>36</v>
      </c>
      <c r="E74" s="210">
        <v>2243.1</v>
      </c>
      <c r="F74" s="210">
        <v>2243.1</v>
      </c>
      <c r="G74" s="181">
        <f t="shared" si="4"/>
        <v>100</v>
      </c>
    </row>
    <row r="75" spans="3:7" ht="30" customHeight="1">
      <c r="C75" s="199" t="s">
        <v>301</v>
      </c>
      <c r="D75" s="39" t="s">
        <v>37</v>
      </c>
      <c r="E75" s="210">
        <v>2633</v>
      </c>
      <c r="F75" s="210">
        <v>2633</v>
      </c>
      <c r="G75" s="181">
        <f t="shared" si="4"/>
        <v>100</v>
      </c>
    </row>
    <row r="76" spans="3:7" ht="30.75" customHeight="1">
      <c r="C76" s="199" t="s">
        <v>299</v>
      </c>
      <c r="D76" s="39" t="s">
        <v>38</v>
      </c>
      <c r="E76" s="210">
        <v>12129</v>
      </c>
      <c r="F76" s="210">
        <v>12129</v>
      </c>
      <c r="G76" s="181">
        <f t="shared" si="4"/>
        <v>100</v>
      </c>
    </row>
    <row r="77" spans="3:7" ht="13.5" hidden="1">
      <c r="C77" s="151" t="s">
        <v>39</v>
      </c>
      <c r="D77" s="39" t="s">
        <v>40</v>
      </c>
      <c r="E77" s="52"/>
      <c r="F77" s="52"/>
      <c r="G77" s="181" t="e">
        <f t="shared" si="4"/>
        <v>#DIV/0!</v>
      </c>
    </row>
    <row r="78" spans="3:7" ht="25.5">
      <c r="C78" s="199" t="s">
        <v>298</v>
      </c>
      <c r="D78" s="39" t="s">
        <v>41</v>
      </c>
      <c r="E78" s="56">
        <v>34.2</v>
      </c>
      <c r="F78" s="56">
        <v>34.2</v>
      </c>
      <c r="G78" s="181">
        <f t="shared" si="4"/>
        <v>100</v>
      </c>
    </row>
    <row r="79" spans="3:7" ht="13.5">
      <c r="C79" s="151" t="s">
        <v>42</v>
      </c>
      <c r="D79" s="39" t="s">
        <v>43</v>
      </c>
      <c r="E79" s="210">
        <v>469.5</v>
      </c>
      <c r="F79" s="210">
        <v>469.5</v>
      </c>
      <c r="G79" s="181">
        <f t="shared" si="4"/>
        <v>100</v>
      </c>
    </row>
    <row r="80" spans="3:7" ht="13.5">
      <c r="C80" s="199" t="s">
        <v>302</v>
      </c>
      <c r="D80" s="39" t="s">
        <v>44</v>
      </c>
      <c r="E80" s="210">
        <v>10</v>
      </c>
      <c r="F80" s="210">
        <v>10</v>
      </c>
      <c r="G80" s="181">
        <f t="shared" si="4"/>
        <v>100</v>
      </c>
    </row>
    <row r="81" spans="3:7" ht="13.5" hidden="1">
      <c r="C81" s="151" t="s">
        <v>45</v>
      </c>
      <c r="D81" s="39" t="s">
        <v>46</v>
      </c>
      <c r="E81" s="52"/>
      <c r="F81" s="52"/>
      <c r="G81" s="181" t="e">
        <f t="shared" si="4"/>
        <v>#DIV/0!</v>
      </c>
    </row>
    <row r="82" spans="3:7" ht="13.5">
      <c r="C82" s="199" t="s">
        <v>303</v>
      </c>
      <c r="D82" s="39" t="s">
        <v>47</v>
      </c>
      <c r="E82" s="210">
        <v>411.7</v>
      </c>
      <c r="F82" s="210">
        <v>411.7</v>
      </c>
      <c r="G82" s="181">
        <f t="shared" si="4"/>
        <v>100</v>
      </c>
    </row>
    <row r="83" spans="3:7" ht="13.5">
      <c r="C83" s="150" t="s">
        <v>48</v>
      </c>
      <c r="D83" s="37" t="s">
        <v>49</v>
      </c>
      <c r="E83" s="44">
        <f>SUM(E84:E85)</f>
        <v>450.2</v>
      </c>
      <c r="F83" s="44">
        <f>SUM(F84:F85)</f>
        <v>450.2</v>
      </c>
      <c r="G83" s="180">
        <f aca="true" t="shared" si="5" ref="G83:G90">F83/E83*100</f>
        <v>100</v>
      </c>
    </row>
    <row r="84" spans="3:7" ht="13.5">
      <c r="C84" s="151" t="s">
        <v>50</v>
      </c>
      <c r="D84" s="39" t="s">
        <v>51</v>
      </c>
      <c r="E84" s="211">
        <v>450.2</v>
      </c>
      <c r="F84" s="211">
        <v>450.2</v>
      </c>
      <c r="G84" s="181">
        <f t="shared" si="5"/>
        <v>100</v>
      </c>
    </row>
    <row r="85" spans="3:7" ht="13.5" hidden="1">
      <c r="C85" s="24"/>
      <c r="D85" s="39" t="s">
        <v>52</v>
      </c>
      <c r="E85" s="52"/>
      <c r="F85" s="52"/>
      <c r="G85" s="181" t="e">
        <f t="shared" si="5"/>
        <v>#DIV/0!</v>
      </c>
    </row>
    <row r="86" spans="3:7" ht="13.5">
      <c r="C86" s="150" t="s">
        <v>53</v>
      </c>
      <c r="D86" s="37" t="s">
        <v>54</v>
      </c>
      <c r="E86" s="44">
        <f>SUM(E87:E90)</f>
        <v>19.2</v>
      </c>
      <c r="F86" s="44">
        <f>SUM(F87:F90)</f>
        <v>19.2</v>
      </c>
      <c r="G86" s="180">
        <f t="shared" si="5"/>
        <v>100</v>
      </c>
    </row>
    <row r="87" spans="3:7" ht="13.5" hidden="1">
      <c r="C87" s="151" t="s">
        <v>55</v>
      </c>
      <c r="D87" s="39" t="s">
        <v>56</v>
      </c>
      <c r="E87" s="52"/>
      <c r="F87" s="52"/>
      <c r="G87" s="186" t="e">
        <f t="shared" si="5"/>
        <v>#DIV/0!</v>
      </c>
    </row>
    <row r="88" spans="3:7" ht="19.5" customHeight="1">
      <c r="C88" s="24" t="s">
        <v>304</v>
      </c>
      <c r="D88" s="39" t="s">
        <v>57</v>
      </c>
      <c r="E88" s="211">
        <v>19.2</v>
      </c>
      <c r="F88" s="211">
        <v>19.2</v>
      </c>
      <c r="G88" s="186">
        <f t="shared" si="5"/>
        <v>100</v>
      </c>
    </row>
    <row r="89" spans="3:7" ht="13.5" hidden="1">
      <c r="C89" s="24" t="s">
        <v>58</v>
      </c>
      <c r="D89" s="39" t="s">
        <v>59</v>
      </c>
      <c r="E89" s="52"/>
      <c r="F89" s="52"/>
      <c r="G89" s="186" t="e">
        <f t="shared" si="5"/>
        <v>#DIV/0!</v>
      </c>
    </row>
    <row r="90" spans="3:7" ht="13.5" hidden="1">
      <c r="C90" s="199" t="s">
        <v>288</v>
      </c>
      <c r="D90" s="39" t="s">
        <v>60</v>
      </c>
      <c r="E90" s="56"/>
      <c r="F90" s="56"/>
      <c r="G90" s="181" t="e">
        <f t="shared" si="5"/>
        <v>#DIV/0!</v>
      </c>
    </row>
    <row r="91" spans="3:7" ht="13.5">
      <c r="C91" s="150" t="s">
        <v>61</v>
      </c>
      <c r="D91" s="37" t="s">
        <v>62</v>
      </c>
      <c r="E91" s="44">
        <f>SUM(E92:E101)</f>
        <v>6344</v>
      </c>
      <c r="F91" s="44">
        <f>SUM(F92:F101)</f>
        <v>6216.700000000001</v>
      </c>
      <c r="G91" s="180">
        <f aca="true" t="shared" si="6" ref="G91:G101">F91/E91*100</f>
        <v>97.99337957124844</v>
      </c>
    </row>
    <row r="92" spans="3:7" ht="13.5">
      <c r="C92" s="151" t="s">
        <v>63</v>
      </c>
      <c r="D92" s="39" t="s">
        <v>64</v>
      </c>
      <c r="E92" s="210">
        <v>120.1</v>
      </c>
      <c r="F92" s="210">
        <v>120.1</v>
      </c>
      <c r="G92" s="181">
        <f t="shared" si="6"/>
        <v>100</v>
      </c>
    </row>
    <row r="93" spans="3:7" ht="13.5" hidden="1">
      <c r="C93" s="24"/>
      <c r="D93" s="39" t="s">
        <v>65</v>
      </c>
      <c r="E93" s="56"/>
      <c r="F93" s="56"/>
      <c r="G93" s="181" t="e">
        <f t="shared" si="6"/>
        <v>#DIV/0!</v>
      </c>
    </row>
    <row r="94" spans="3:7" ht="13.5" hidden="1">
      <c r="C94" s="24"/>
      <c r="D94" s="39" t="s">
        <v>66</v>
      </c>
      <c r="E94" s="56"/>
      <c r="F94" s="56"/>
      <c r="G94" s="181" t="e">
        <f t="shared" si="6"/>
        <v>#DIV/0!</v>
      </c>
    </row>
    <row r="95" spans="3:7" ht="13.5" hidden="1">
      <c r="C95" s="24"/>
      <c r="D95" s="39" t="s">
        <v>67</v>
      </c>
      <c r="E95" s="52"/>
      <c r="F95" s="52"/>
      <c r="G95" s="181" t="e">
        <f t="shared" si="6"/>
        <v>#DIV/0!</v>
      </c>
    </row>
    <row r="96" spans="3:7" ht="13.5" hidden="1">
      <c r="C96" s="24"/>
      <c r="D96" s="39" t="s">
        <v>68</v>
      </c>
      <c r="E96" s="52"/>
      <c r="F96" s="52"/>
      <c r="G96" s="181" t="e">
        <f t="shared" si="6"/>
        <v>#DIV/0!</v>
      </c>
    </row>
    <row r="97" spans="3:7" ht="13.5" hidden="1">
      <c r="C97" s="24"/>
      <c r="D97" s="39" t="s">
        <v>69</v>
      </c>
      <c r="E97" s="52"/>
      <c r="F97" s="52"/>
      <c r="G97" s="181" t="e">
        <f t="shared" si="6"/>
        <v>#DIV/0!</v>
      </c>
    </row>
    <row r="98" spans="3:7" ht="13.5">
      <c r="C98" s="151" t="s">
        <v>70</v>
      </c>
      <c r="D98" s="39" t="s">
        <v>71</v>
      </c>
      <c r="E98" s="211">
        <v>6223.9</v>
      </c>
      <c r="F98" s="211">
        <v>6096.6</v>
      </c>
      <c r="G98" s="181">
        <f t="shared" si="6"/>
        <v>97.95465865454138</v>
      </c>
    </row>
    <row r="99" spans="3:7" ht="13.5" hidden="1">
      <c r="C99" s="24" t="s">
        <v>72</v>
      </c>
      <c r="D99" s="39" t="s">
        <v>73</v>
      </c>
      <c r="E99" s="52"/>
      <c r="F99" s="52"/>
      <c r="G99" s="181" t="e">
        <f t="shared" si="6"/>
        <v>#DIV/0!</v>
      </c>
    </row>
    <row r="100" spans="3:7" ht="13.5" hidden="1">
      <c r="C100" s="24" t="s">
        <v>74</v>
      </c>
      <c r="D100" s="39" t="s">
        <v>75</v>
      </c>
      <c r="E100" s="52"/>
      <c r="F100" s="52"/>
      <c r="G100" s="181" t="e">
        <f t="shared" si="6"/>
        <v>#DIV/0!</v>
      </c>
    </row>
    <row r="101" spans="3:21" s="55" customFormat="1" ht="13.5" hidden="1">
      <c r="C101" s="152" t="s">
        <v>76</v>
      </c>
      <c r="D101" s="54" t="s">
        <v>77</v>
      </c>
      <c r="E101" s="52"/>
      <c r="F101" s="52"/>
      <c r="G101" s="181" t="e">
        <f t="shared" si="6"/>
        <v>#DIV/0!</v>
      </c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</row>
    <row r="102" spans="3:7" ht="13.5">
      <c r="C102" s="150" t="s">
        <v>78</v>
      </c>
      <c r="D102" s="37" t="s">
        <v>79</v>
      </c>
      <c r="E102" s="44">
        <f>SUM(E103:E106)</f>
        <v>39969.5</v>
      </c>
      <c r="F102" s="44">
        <f>SUM(F103:F106)</f>
        <v>10955.7</v>
      </c>
      <c r="G102" s="180">
        <f>F102/E102*100</f>
        <v>27.410150239557662</v>
      </c>
    </row>
    <row r="103" spans="3:7" ht="13.5">
      <c r="C103" s="151" t="s">
        <v>80</v>
      </c>
      <c r="D103" s="39" t="s">
        <v>81</v>
      </c>
      <c r="E103" s="210">
        <f>600+300</f>
        <v>900</v>
      </c>
      <c r="F103" s="210">
        <f>600+300</f>
        <v>900</v>
      </c>
      <c r="G103" s="187">
        <f>F103/E103*100</f>
        <v>100</v>
      </c>
    </row>
    <row r="104" spans="3:7" ht="13.5">
      <c r="C104" s="151" t="s">
        <v>82</v>
      </c>
      <c r="D104" s="39" t="s">
        <v>83</v>
      </c>
      <c r="E104" s="210">
        <v>35471.8</v>
      </c>
      <c r="F104" s="210">
        <f>6302+156</f>
        <v>6458</v>
      </c>
      <c r="G104" s="181">
        <f>F104/E104*100</f>
        <v>18.20601153592431</v>
      </c>
    </row>
    <row r="105" spans="3:7" ht="13.5">
      <c r="C105" s="151" t="s">
        <v>84</v>
      </c>
      <c r="D105" s="39" t="s">
        <v>85</v>
      </c>
      <c r="E105" s="211">
        <v>3597.7</v>
      </c>
      <c r="F105" s="211">
        <v>3597.7</v>
      </c>
      <c r="G105" s="181">
        <f>F105/E105*100</f>
        <v>100</v>
      </c>
    </row>
    <row r="106" spans="3:7" ht="13.5" hidden="1">
      <c r="C106" s="24" t="s">
        <v>86</v>
      </c>
      <c r="D106" s="39" t="s">
        <v>87</v>
      </c>
      <c r="E106" s="52"/>
      <c r="F106" s="52"/>
      <c r="G106" s="188"/>
    </row>
    <row r="107" spans="3:7" ht="13.5" hidden="1">
      <c r="C107" s="150" t="s">
        <v>88</v>
      </c>
      <c r="D107" s="37" t="s">
        <v>89</v>
      </c>
      <c r="E107" s="44">
        <f>SUM(E108:E109)</f>
        <v>0</v>
      </c>
      <c r="F107" s="44">
        <f>SUM(F108:F109)</f>
        <v>0</v>
      </c>
      <c r="G107" s="189" t="e">
        <f>F107/E107*100</f>
        <v>#DIV/0!</v>
      </c>
    </row>
    <row r="108" spans="3:7" ht="13.5" hidden="1">
      <c r="C108" s="24" t="s">
        <v>90</v>
      </c>
      <c r="D108" s="39" t="s">
        <v>91</v>
      </c>
      <c r="E108" s="52"/>
      <c r="F108" s="52"/>
      <c r="G108" s="181" t="e">
        <f>F108/E108*100</f>
        <v>#DIV/0!</v>
      </c>
    </row>
    <row r="109" spans="3:7" ht="13.5" hidden="1">
      <c r="C109" s="151" t="s">
        <v>92</v>
      </c>
      <c r="D109" s="39" t="s">
        <v>93</v>
      </c>
      <c r="E109" s="52"/>
      <c r="F109" s="52"/>
      <c r="G109" s="181" t="e">
        <f>F109/E109*100</f>
        <v>#DIV/0!</v>
      </c>
    </row>
    <row r="110" spans="3:7" ht="13.5">
      <c r="C110" s="150" t="s">
        <v>94</v>
      </c>
      <c r="D110" s="37" t="s">
        <v>95</v>
      </c>
      <c r="E110" s="44">
        <f>SUM(E111:E117)</f>
        <v>17.4</v>
      </c>
      <c r="F110" s="44">
        <f>SUM(F111:F117)</f>
        <v>17.4</v>
      </c>
      <c r="G110" s="180">
        <f>F110/E110*100</f>
        <v>100</v>
      </c>
    </row>
    <row r="111" spans="3:7" ht="13.5" hidden="1">
      <c r="C111" s="24" t="s">
        <v>96</v>
      </c>
      <c r="D111" s="39" t="s">
        <v>97</v>
      </c>
      <c r="E111" s="52"/>
      <c r="F111" s="52"/>
      <c r="G111" s="188"/>
    </row>
    <row r="112" spans="3:7" ht="13.5" hidden="1">
      <c r="C112" s="24" t="s">
        <v>98</v>
      </c>
      <c r="D112" s="39" t="s">
        <v>99</v>
      </c>
      <c r="E112" s="52"/>
      <c r="F112" s="52"/>
      <c r="G112" s="188"/>
    </row>
    <row r="113" spans="3:7" ht="13.5" hidden="1">
      <c r="C113" s="24" t="s">
        <v>100</v>
      </c>
      <c r="D113" s="39" t="s">
        <v>101</v>
      </c>
      <c r="E113" s="52"/>
      <c r="F113" s="52"/>
      <c r="G113" s="188"/>
    </row>
    <row r="114" spans="3:7" ht="13.5" hidden="1">
      <c r="C114" s="24" t="s">
        <v>102</v>
      </c>
      <c r="D114" s="39" t="s">
        <v>103</v>
      </c>
      <c r="E114" s="52"/>
      <c r="F114" s="52"/>
      <c r="G114" s="188"/>
    </row>
    <row r="115" spans="3:7" ht="13.5">
      <c r="C115" s="151" t="s">
        <v>104</v>
      </c>
      <c r="D115" s="39" t="s">
        <v>105</v>
      </c>
      <c r="E115" s="211">
        <v>17.4</v>
      </c>
      <c r="F115" s="211">
        <v>17.4</v>
      </c>
      <c r="G115" s="181">
        <f aca="true" t="shared" si="7" ref="G115:G120">F115/E115*100</f>
        <v>100</v>
      </c>
    </row>
    <row r="116" spans="3:7" ht="13.5" hidden="1">
      <c r="C116" s="151" t="s">
        <v>106</v>
      </c>
      <c r="D116" s="39" t="s">
        <v>107</v>
      </c>
      <c r="E116" s="52"/>
      <c r="F116" s="52"/>
      <c r="G116" s="181" t="e">
        <f t="shared" si="7"/>
        <v>#DIV/0!</v>
      </c>
    </row>
    <row r="117" spans="3:7" ht="13.5" hidden="1">
      <c r="C117" s="24" t="s">
        <v>108</v>
      </c>
      <c r="D117" s="39" t="s">
        <v>109</v>
      </c>
      <c r="E117" s="52"/>
      <c r="F117" s="52"/>
      <c r="G117" s="181" t="e">
        <f t="shared" si="7"/>
        <v>#DIV/0!</v>
      </c>
    </row>
    <row r="118" spans="3:7" ht="13.5">
      <c r="C118" s="150" t="s">
        <v>188</v>
      </c>
      <c r="D118" s="37" t="s">
        <v>110</v>
      </c>
      <c r="E118" s="44">
        <f>SUM(E119:E120)</f>
        <v>16102.400000000001</v>
      </c>
      <c r="F118" s="44">
        <f>SUM(F119:F120)</f>
        <v>16102.400000000001</v>
      </c>
      <c r="G118" s="180">
        <f t="shared" si="7"/>
        <v>100</v>
      </c>
    </row>
    <row r="119" spans="3:7" ht="13.5">
      <c r="C119" s="151" t="s">
        <v>111</v>
      </c>
      <c r="D119" s="39" t="s">
        <v>112</v>
      </c>
      <c r="E119" s="210">
        <v>12369.7</v>
      </c>
      <c r="F119" s="210">
        <v>12369.7</v>
      </c>
      <c r="G119" s="181">
        <f t="shared" si="7"/>
        <v>100</v>
      </c>
    </row>
    <row r="120" spans="3:7" ht="13.5">
      <c r="C120" s="151" t="s">
        <v>113</v>
      </c>
      <c r="D120" s="39" t="s">
        <v>114</v>
      </c>
      <c r="E120" s="210">
        <v>3732.7</v>
      </c>
      <c r="F120" s="210">
        <v>3732.7</v>
      </c>
      <c r="G120" s="187">
        <f t="shared" si="7"/>
        <v>100</v>
      </c>
    </row>
    <row r="121" spans="3:7" ht="13.5" hidden="1">
      <c r="C121" s="26" t="s">
        <v>115</v>
      </c>
      <c r="D121" s="40" t="s">
        <v>116</v>
      </c>
      <c r="E121" s="45">
        <f>SUM(E122:E128)</f>
        <v>0</v>
      </c>
      <c r="F121" s="45">
        <f>SUM(F122:F128)</f>
        <v>0</v>
      </c>
      <c r="G121" s="190"/>
    </row>
    <row r="122" spans="3:7" ht="13.5" hidden="1">
      <c r="C122" s="24" t="s">
        <v>117</v>
      </c>
      <c r="D122" s="39" t="s">
        <v>118</v>
      </c>
      <c r="E122" s="52"/>
      <c r="F122" s="52"/>
      <c r="G122" s="188"/>
    </row>
    <row r="123" spans="3:7" ht="13.5" hidden="1">
      <c r="C123" s="24" t="s">
        <v>119</v>
      </c>
      <c r="D123" s="39" t="s">
        <v>120</v>
      </c>
      <c r="E123" s="52"/>
      <c r="F123" s="52"/>
      <c r="G123" s="188"/>
    </row>
    <row r="124" spans="3:7" ht="13.5" hidden="1">
      <c r="C124" s="24" t="s">
        <v>121</v>
      </c>
      <c r="D124" s="39" t="s">
        <v>122</v>
      </c>
      <c r="E124" s="52"/>
      <c r="F124" s="52"/>
      <c r="G124" s="188"/>
    </row>
    <row r="125" spans="3:7" ht="13.5" hidden="1">
      <c r="C125" s="24" t="s">
        <v>123</v>
      </c>
      <c r="D125" s="39" t="s">
        <v>124</v>
      </c>
      <c r="E125" s="52"/>
      <c r="F125" s="52"/>
      <c r="G125" s="188"/>
    </row>
    <row r="126" spans="3:7" ht="13.5" hidden="1">
      <c r="C126" s="24" t="s">
        <v>125</v>
      </c>
      <c r="D126" s="39" t="s">
        <v>126</v>
      </c>
      <c r="E126" s="52"/>
      <c r="F126" s="52"/>
      <c r="G126" s="188"/>
    </row>
    <row r="127" spans="3:7" ht="13.5" hidden="1">
      <c r="C127" s="24" t="s">
        <v>127</v>
      </c>
      <c r="D127" s="39" t="s">
        <v>128</v>
      </c>
      <c r="E127" s="52"/>
      <c r="F127" s="52"/>
      <c r="G127" s="188"/>
    </row>
    <row r="128" spans="3:7" ht="13.5" hidden="1">
      <c r="C128" s="24" t="s">
        <v>129</v>
      </c>
      <c r="D128" s="39" t="s">
        <v>130</v>
      </c>
      <c r="E128" s="52"/>
      <c r="F128" s="52"/>
      <c r="G128" s="188"/>
    </row>
    <row r="129" spans="3:7" ht="13.5">
      <c r="C129" s="150" t="s">
        <v>131</v>
      </c>
      <c r="D129" s="37" t="s">
        <v>132</v>
      </c>
      <c r="E129" s="44">
        <f>SUM(E130:E134)</f>
        <v>224</v>
      </c>
      <c r="F129" s="44">
        <f>SUM(F130:F134)</f>
        <v>224</v>
      </c>
      <c r="G129" s="191">
        <f aca="true" t="shared" si="8" ref="G129:G144">F129/E129*100</f>
        <v>100</v>
      </c>
    </row>
    <row r="130" spans="3:7" ht="13.5">
      <c r="C130" s="151" t="s">
        <v>133</v>
      </c>
      <c r="D130" s="39" t="s">
        <v>134</v>
      </c>
      <c r="E130" s="210">
        <v>224</v>
      </c>
      <c r="F130" s="210">
        <v>224</v>
      </c>
      <c r="G130" s="187">
        <f t="shared" si="8"/>
        <v>100</v>
      </c>
    </row>
    <row r="131" spans="3:7" ht="13.5" hidden="1">
      <c r="C131" s="151" t="s">
        <v>135</v>
      </c>
      <c r="D131" s="39" t="s">
        <v>136</v>
      </c>
      <c r="E131" s="52"/>
      <c r="F131" s="52"/>
      <c r="G131" s="187" t="e">
        <f t="shared" si="8"/>
        <v>#DIV/0!</v>
      </c>
    </row>
    <row r="132" spans="3:7" ht="13.5" hidden="1">
      <c r="C132" s="151" t="s">
        <v>137</v>
      </c>
      <c r="D132" s="39" t="s">
        <v>138</v>
      </c>
      <c r="E132" s="52"/>
      <c r="F132" s="52"/>
      <c r="G132" s="187" t="e">
        <f t="shared" si="8"/>
        <v>#DIV/0!</v>
      </c>
    </row>
    <row r="133" spans="3:7" ht="13.5" hidden="1">
      <c r="C133" s="151" t="s">
        <v>139</v>
      </c>
      <c r="D133" s="39" t="s">
        <v>140</v>
      </c>
      <c r="E133" s="52"/>
      <c r="F133" s="52"/>
      <c r="G133" s="187" t="e">
        <f t="shared" si="8"/>
        <v>#DIV/0!</v>
      </c>
    </row>
    <row r="134" spans="3:7" ht="13.5" hidden="1">
      <c r="C134" s="151" t="s">
        <v>141</v>
      </c>
      <c r="D134" s="39" t="s">
        <v>142</v>
      </c>
      <c r="E134" s="52"/>
      <c r="F134" s="52"/>
      <c r="G134" s="187" t="e">
        <f t="shared" si="8"/>
        <v>#DIV/0!</v>
      </c>
    </row>
    <row r="135" spans="3:7" ht="13.5">
      <c r="C135" s="150" t="s">
        <v>143</v>
      </c>
      <c r="D135" s="37" t="s">
        <v>144</v>
      </c>
      <c r="E135" s="44">
        <f>SUM(E136:E139)</f>
        <v>13.5</v>
      </c>
      <c r="F135" s="44">
        <f>SUM(F136:F139)</f>
        <v>13.5</v>
      </c>
      <c r="G135" s="189">
        <f t="shared" si="8"/>
        <v>100</v>
      </c>
    </row>
    <row r="136" spans="3:7" ht="13.5" hidden="1">
      <c r="C136" s="151" t="s">
        <v>145</v>
      </c>
      <c r="D136" s="39" t="s">
        <v>146</v>
      </c>
      <c r="E136" s="52"/>
      <c r="F136" s="52"/>
      <c r="G136" s="187" t="e">
        <f t="shared" si="8"/>
        <v>#DIV/0!</v>
      </c>
    </row>
    <row r="137" spans="3:7" ht="13.5" hidden="1">
      <c r="C137" s="151" t="s">
        <v>147</v>
      </c>
      <c r="D137" s="39" t="s">
        <v>148</v>
      </c>
      <c r="E137" s="52"/>
      <c r="F137" s="52"/>
      <c r="G137" s="187" t="e">
        <f t="shared" si="8"/>
        <v>#DIV/0!</v>
      </c>
    </row>
    <row r="138" spans="3:7" ht="13.5" hidden="1">
      <c r="C138" s="151" t="s">
        <v>149</v>
      </c>
      <c r="D138" s="39" t="s">
        <v>150</v>
      </c>
      <c r="E138" s="52"/>
      <c r="F138" s="52"/>
      <c r="G138" s="187" t="e">
        <f t="shared" si="8"/>
        <v>#DIV/0!</v>
      </c>
    </row>
    <row r="139" spans="3:7" ht="13.5">
      <c r="C139" s="151" t="s">
        <v>151</v>
      </c>
      <c r="D139" s="39" t="s">
        <v>152</v>
      </c>
      <c r="E139" s="210">
        <v>13.5</v>
      </c>
      <c r="F139" s="210">
        <v>13.5</v>
      </c>
      <c r="G139" s="186">
        <f t="shared" si="8"/>
        <v>100</v>
      </c>
    </row>
    <row r="140" spans="3:7" ht="13.5" hidden="1">
      <c r="C140" s="23" t="s">
        <v>153</v>
      </c>
      <c r="D140" s="37" t="s">
        <v>154</v>
      </c>
      <c r="E140" s="44">
        <f>SUM(E141:E142)</f>
        <v>0</v>
      </c>
      <c r="F140" s="44">
        <f>SUM(F141:F142)</f>
        <v>0</v>
      </c>
      <c r="G140" s="189" t="e">
        <f t="shared" si="8"/>
        <v>#DIV/0!</v>
      </c>
    </row>
    <row r="141" spans="3:7" ht="13.5" hidden="1">
      <c r="C141" s="24" t="s">
        <v>155</v>
      </c>
      <c r="D141" s="39" t="s">
        <v>156</v>
      </c>
      <c r="E141" s="52"/>
      <c r="F141" s="52"/>
      <c r="G141" s="186" t="e">
        <f t="shared" si="8"/>
        <v>#DIV/0!</v>
      </c>
    </row>
    <row r="142" spans="3:7" ht="13.5" hidden="1">
      <c r="C142" s="24" t="s">
        <v>157</v>
      </c>
      <c r="D142" s="39" t="s">
        <v>158</v>
      </c>
      <c r="E142" s="52"/>
      <c r="F142" s="52"/>
      <c r="G142" s="186" t="e">
        <f t="shared" si="8"/>
        <v>#DIV/0!</v>
      </c>
    </row>
    <row r="143" spans="3:7" ht="13.5">
      <c r="C143" s="150" t="s">
        <v>249</v>
      </c>
      <c r="D143" s="37" t="s">
        <v>159</v>
      </c>
      <c r="E143" s="44">
        <f>SUM(E144)</f>
        <v>1</v>
      </c>
      <c r="F143" s="44">
        <f>SUM(F144)</f>
        <v>0</v>
      </c>
      <c r="G143" s="180">
        <f t="shared" si="8"/>
        <v>0</v>
      </c>
    </row>
    <row r="144" spans="3:7" ht="13.5">
      <c r="C144" s="151" t="s">
        <v>250</v>
      </c>
      <c r="D144" s="39" t="s">
        <v>160</v>
      </c>
      <c r="E144" s="210">
        <v>1</v>
      </c>
      <c r="F144" s="52">
        <v>0</v>
      </c>
      <c r="G144" s="181">
        <f t="shared" si="8"/>
        <v>0</v>
      </c>
    </row>
    <row r="145" spans="3:7" ht="25.5" hidden="1">
      <c r="C145" s="26" t="s">
        <v>161</v>
      </c>
      <c r="D145" s="40" t="s">
        <v>162</v>
      </c>
      <c r="E145" s="27">
        <f>SUM(E146:E148)</f>
        <v>0</v>
      </c>
      <c r="F145" s="27">
        <f>SUM(F146:F148)</f>
        <v>0</v>
      </c>
      <c r="G145" s="192"/>
    </row>
    <row r="146" spans="3:7" ht="13.5" hidden="1">
      <c r="C146" s="24" t="s">
        <v>163</v>
      </c>
      <c r="D146" s="39" t="s">
        <v>164</v>
      </c>
      <c r="E146" s="25"/>
      <c r="F146" s="25"/>
      <c r="G146" s="193"/>
    </row>
    <row r="147" spans="3:7" ht="13.5" hidden="1">
      <c r="C147" s="24" t="s">
        <v>165</v>
      </c>
      <c r="D147" s="39" t="s">
        <v>166</v>
      </c>
      <c r="E147" s="25"/>
      <c r="F147" s="25"/>
      <c r="G147" s="193"/>
    </row>
    <row r="148" spans="3:7" ht="13.5" hidden="1">
      <c r="C148" s="24" t="s">
        <v>167</v>
      </c>
      <c r="D148" s="39" t="s">
        <v>168</v>
      </c>
      <c r="E148" s="25"/>
      <c r="F148" s="25"/>
      <c r="G148" s="194"/>
    </row>
    <row r="149" spans="3:8" ht="15.75">
      <c r="C149" s="165" t="s">
        <v>169</v>
      </c>
      <c r="D149" s="159" t="s">
        <v>170</v>
      </c>
      <c r="E149" s="166">
        <f>E73+E83+E86+E91+E102+E107+E110+E118+E121+E129+E135+E140+E143+E145</f>
        <v>81071.70000000001</v>
      </c>
      <c r="F149" s="166">
        <f>F73+F83+F86+F91+F102+F107+F110+F118+F121+F129+F135+F140+F143+F145</f>
        <v>51929.600000000006</v>
      </c>
      <c r="G149" s="167">
        <f>F149/E149*100</f>
        <v>64.05391770494514</v>
      </c>
      <c r="H149" s="176"/>
    </row>
    <row r="150" spans="3:7" ht="15.75">
      <c r="C150" s="161" t="s">
        <v>171</v>
      </c>
      <c r="D150" s="162"/>
      <c r="E150" s="163">
        <f>E68-E149</f>
        <v>-1753.8999999999942</v>
      </c>
      <c r="F150" s="163">
        <f>F68-F149</f>
        <v>-1535.3000000000102</v>
      </c>
      <c r="G150" s="164">
        <f>IF(E150=0,"",(F150/E150*100))</f>
        <v>87.53634756827728</v>
      </c>
    </row>
    <row r="151" spans="3:8" ht="13.5">
      <c r="C151" s="153" t="s">
        <v>172</v>
      </c>
      <c r="D151" s="28" t="s">
        <v>173</v>
      </c>
      <c r="E151" s="53">
        <f>E152+E154+E159+E164+E169</f>
        <v>1972.4999999999739</v>
      </c>
      <c r="F151" s="53">
        <f>F152+F154+F159+F164+F169</f>
        <v>1535.3000000000102</v>
      </c>
      <c r="G151" s="41">
        <f aca="true" t="shared" si="9" ref="G151:G168">IF(E151=0,"",(F151/E151*100))</f>
        <v>77.83523447401929</v>
      </c>
      <c r="H151" s="177"/>
    </row>
    <row r="152" spans="3:7" ht="15" customHeight="1" hidden="1">
      <c r="C152" s="196" t="s">
        <v>174</v>
      </c>
      <c r="D152" s="30" t="s">
        <v>175</v>
      </c>
      <c r="E152" s="45">
        <f>E153</f>
        <v>0</v>
      </c>
      <c r="F152" s="45">
        <f>F153</f>
        <v>0</v>
      </c>
      <c r="G152" s="43">
        <f t="shared" si="9"/>
      </c>
    </row>
    <row r="153" spans="3:7" ht="25.5" hidden="1">
      <c r="C153" s="31" t="s">
        <v>176</v>
      </c>
      <c r="D153" s="32" t="s">
        <v>177</v>
      </c>
      <c r="E153" s="46"/>
      <c r="F153" s="46"/>
      <c r="G153" s="42">
        <f t="shared" si="9"/>
      </c>
    </row>
    <row r="154" spans="3:7" ht="13.5" hidden="1">
      <c r="C154" s="154" t="s">
        <v>178</v>
      </c>
      <c r="D154" s="33" t="s">
        <v>205</v>
      </c>
      <c r="E154" s="45">
        <f>E155+E157+E156+E158</f>
        <v>437.2</v>
      </c>
      <c r="F154" s="45">
        <f>F155+F157+F156+F158</f>
        <v>0</v>
      </c>
      <c r="G154" s="43">
        <f t="shared" si="9"/>
        <v>0</v>
      </c>
    </row>
    <row r="155" spans="3:7" ht="13.5">
      <c r="C155" s="29" t="s">
        <v>290</v>
      </c>
      <c r="D155" s="33" t="s">
        <v>289</v>
      </c>
      <c r="E155" s="48">
        <f>E156-E158</f>
        <v>218.6</v>
      </c>
      <c r="F155" s="48">
        <f>F156-F158</f>
        <v>0</v>
      </c>
      <c r="G155" s="43">
        <f t="shared" si="9"/>
        <v>0</v>
      </c>
    </row>
    <row r="156" spans="3:7" ht="13.5">
      <c r="C156" s="36" t="s">
        <v>291</v>
      </c>
      <c r="D156" s="34" t="s">
        <v>261</v>
      </c>
      <c r="E156" s="47">
        <v>218.6</v>
      </c>
      <c r="F156" s="47">
        <v>0</v>
      </c>
      <c r="G156" s="42">
        <f t="shared" si="9"/>
        <v>0</v>
      </c>
    </row>
    <row r="157" spans="3:7" ht="13.5" hidden="1">
      <c r="C157" s="35" t="s">
        <v>179</v>
      </c>
      <c r="D157" s="32" t="s">
        <v>180</v>
      </c>
      <c r="E157" s="47"/>
      <c r="F157" s="47"/>
      <c r="G157" s="42">
        <f t="shared" si="9"/>
      </c>
    </row>
    <row r="158" spans="3:7" ht="17.25" customHeight="1">
      <c r="C158" s="36" t="s">
        <v>292</v>
      </c>
      <c r="D158" s="32" t="s">
        <v>293</v>
      </c>
      <c r="E158" s="47">
        <v>0</v>
      </c>
      <c r="F158" s="47">
        <v>0</v>
      </c>
      <c r="G158" s="42">
        <v>0</v>
      </c>
    </row>
    <row r="159" spans="3:7" ht="14.25" customHeight="1" hidden="1">
      <c r="C159" s="29" t="s">
        <v>294</v>
      </c>
      <c r="D159" s="33" t="s">
        <v>206</v>
      </c>
      <c r="E159" s="45">
        <f>E160+E162+E163+E161</f>
        <v>0</v>
      </c>
      <c r="F159" s="45">
        <f>F160+F162+F163+F161</f>
        <v>0</v>
      </c>
      <c r="G159" s="43">
        <v>0</v>
      </c>
    </row>
    <row r="160" spans="3:7" ht="25.5" hidden="1">
      <c r="C160" s="31" t="s">
        <v>181</v>
      </c>
      <c r="D160" s="34" t="s">
        <v>182</v>
      </c>
      <c r="E160" s="46"/>
      <c r="F160" s="46"/>
      <c r="G160" s="42">
        <f t="shared" si="9"/>
      </c>
    </row>
    <row r="161" spans="3:7" ht="25.5" hidden="1">
      <c r="C161" s="36" t="s">
        <v>295</v>
      </c>
      <c r="D161" s="34" t="s">
        <v>297</v>
      </c>
      <c r="E161" s="46"/>
      <c r="F161" s="46"/>
      <c r="G161" s="42">
        <f t="shared" si="9"/>
      </c>
    </row>
    <row r="162" spans="3:7" ht="26.25" customHeight="1" hidden="1">
      <c r="C162" s="155" t="s">
        <v>258</v>
      </c>
      <c r="D162" s="34" t="s">
        <v>262</v>
      </c>
      <c r="E162" s="47"/>
      <c r="F162" s="47"/>
      <c r="G162" s="42">
        <v>0</v>
      </c>
    </row>
    <row r="163" spans="3:7" ht="25.5" hidden="1">
      <c r="C163" s="197" t="s">
        <v>296</v>
      </c>
      <c r="D163" s="34" t="s">
        <v>262</v>
      </c>
      <c r="E163" s="47"/>
      <c r="F163" s="47"/>
      <c r="G163" s="42">
        <v>0</v>
      </c>
    </row>
    <row r="164" spans="3:7" ht="13.5">
      <c r="C164" s="198" t="s">
        <v>183</v>
      </c>
      <c r="D164" s="33" t="s">
        <v>184</v>
      </c>
      <c r="E164" s="48">
        <f>E166+E168</f>
        <v>1535.2999999999738</v>
      </c>
      <c r="F164" s="48">
        <f>F166+F168</f>
        <v>1535.3000000000102</v>
      </c>
      <c r="G164" s="43">
        <f t="shared" si="9"/>
        <v>100.00000000000237</v>
      </c>
    </row>
    <row r="165" spans="3:7" ht="13.5" hidden="1">
      <c r="C165" s="31" t="s">
        <v>185</v>
      </c>
      <c r="D165" s="34" t="s">
        <v>186</v>
      </c>
      <c r="E165" s="47"/>
      <c r="F165" s="47"/>
      <c r="G165" s="42">
        <f t="shared" si="9"/>
      </c>
    </row>
    <row r="166" spans="3:7" ht="13.5">
      <c r="C166" s="36" t="s">
        <v>259</v>
      </c>
      <c r="D166" s="34" t="s">
        <v>263</v>
      </c>
      <c r="E166" s="46">
        <v>-79536.40000000002</v>
      </c>
      <c r="F166" s="46">
        <f>-F68</f>
        <v>-50394.299999999996</v>
      </c>
      <c r="G166" s="42">
        <f>IF(E166=0,"",(F166/E166*100))</f>
        <v>63.36004646928951</v>
      </c>
    </row>
    <row r="167" spans="3:7" ht="13.5" hidden="1">
      <c r="C167" s="36" t="s">
        <v>260</v>
      </c>
      <c r="D167" s="34" t="s">
        <v>187</v>
      </c>
      <c r="E167" s="46"/>
      <c r="F167" s="46"/>
      <c r="G167" s="42">
        <f t="shared" si="9"/>
      </c>
    </row>
    <row r="168" spans="3:7" ht="13.5">
      <c r="C168" s="36" t="s">
        <v>260</v>
      </c>
      <c r="D168" s="34" t="s">
        <v>264</v>
      </c>
      <c r="E168" s="46">
        <v>81071.7</v>
      </c>
      <c r="F168" s="46">
        <f>F149</f>
        <v>51929.600000000006</v>
      </c>
      <c r="G168" s="42">
        <f t="shared" si="9"/>
        <v>64.05391770494514</v>
      </c>
    </row>
  </sheetData>
  <sheetProtection/>
  <mergeCells count="7">
    <mergeCell ref="F5:F6"/>
    <mergeCell ref="G5:G6"/>
    <mergeCell ref="C2:G2"/>
    <mergeCell ref="A5:B5"/>
    <mergeCell ref="C5:C6"/>
    <mergeCell ref="E5:E6"/>
    <mergeCell ref="D5:D6"/>
  </mergeCells>
  <printOptions/>
  <pageMargins left="0.984251968503937" right="0.3937007874015748" top="0.3937007874015748" bottom="0.5905511811023623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</cp:lastModifiedBy>
  <cp:lastPrinted>2020-11-11T06:10:58Z</cp:lastPrinted>
  <dcterms:created xsi:type="dcterms:W3CDTF">1996-10-08T23:32:33Z</dcterms:created>
  <dcterms:modified xsi:type="dcterms:W3CDTF">2022-11-06T07:33:37Z</dcterms:modified>
  <cp:category/>
  <cp:version/>
  <cp:contentType/>
  <cp:contentStatus/>
</cp:coreProperties>
</file>