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3" i="1" l="1"/>
  <c r="G13" i="1"/>
  <c r="G11" i="1"/>
  <c r="G74" i="1"/>
  <c r="H74" i="1" s="1"/>
  <c r="G82" i="1"/>
  <c r="H82" i="1" s="1"/>
  <c r="E81" i="1"/>
  <c r="H79" i="1"/>
  <c r="H78" i="1"/>
  <c r="H77" i="1"/>
  <c r="H76" i="1"/>
  <c r="H75" i="1"/>
  <c r="G9" i="1" l="1"/>
  <c r="E13" i="1"/>
  <c r="H72" i="1"/>
  <c r="G72" i="1"/>
  <c r="H71" i="1"/>
  <c r="G71" i="1"/>
  <c r="H70" i="1"/>
  <c r="G70" i="1"/>
  <c r="H67" i="1"/>
  <c r="H65" i="1"/>
  <c r="H12" i="1" s="1"/>
  <c r="G67" i="1"/>
  <c r="G65" i="1"/>
  <c r="G12" i="1" s="1"/>
  <c r="H69" i="1"/>
  <c r="H63" i="1" s="1"/>
  <c r="G69" i="1"/>
  <c r="G63" i="1" s="1"/>
  <c r="E67" i="1"/>
  <c r="E65" i="1"/>
  <c r="E12" i="1" s="1"/>
  <c r="E63" i="1"/>
  <c r="E41" i="1"/>
  <c r="E11" i="1" s="1"/>
  <c r="E40" i="1"/>
  <c r="E39" i="1"/>
  <c r="E9" i="1" s="1"/>
  <c r="E38" i="1"/>
  <c r="H38" i="1" s="1"/>
  <c r="H41" i="1"/>
  <c r="H11" i="1" s="1"/>
  <c r="H40" i="1"/>
  <c r="H10" i="1" s="1"/>
  <c r="H39" i="1"/>
  <c r="H9" i="1" s="1"/>
  <c r="H60" i="1"/>
  <c r="H59" i="1"/>
  <c r="H58" i="1"/>
  <c r="H57" i="1"/>
  <c r="H53" i="1"/>
  <c r="H52" i="1"/>
  <c r="H51" i="1"/>
  <c r="H50" i="1"/>
  <c r="H49" i="1"/>
  <c r="H48" i="1"/>
  <c r="H47" i="1"/>
  <c r="H46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G22" i="1" s="1"/>
  <c r="G14" i="1" s="1"/>
  <c r="H16" i="1"/>
  <c r="H8" i="1" s="1"/>
  <c r="G16" i="1"/>
  <c r="G8" i="1" s="1"/>
  <c r="E16" i="1"/>
  <c r="E8" i="1" s="1"/>
  <c r="E22" i="1"/>
  <c r="E68" i="1" l="1"/>
  <c r="E14" i="1"/>
  <c r="G68" i="1"/>
  <c r="G10" i="1"/>
  <c r="G15" i="1" s="1"/>
  <c r="E10" i="1"/>
  <c r="E15" i="1" s="1"/>
  <c r="H68" i="1"/>
  <c r="H45" i="1"/>
  <c r="E23" i="1"/>
  <c r="E45" i="1"/>
  <c r="H22" i="1"/>
  <c r="G23" i="1"/>
  <c r="H80" i="1"/>
  <c r="E73" i="1"/>
  <c r="E80" i="1" s="1"/>
  <c r="H23" i="1" l="1"/>
  <c r="H14" i="1"/>
  <c r="H15" i="1" s="1"/>
</calcChain>
</file>

<file path=xl/sharedStrings.xml><?xml version="1.0" encoding="utf-8"?>
<sst xmlns="http://schemas.openxmlformats.org/spreadsheetml/2006/main" count="138" uniqueCount="98">
  <si>
    <t>Приложение 2</t>
  </si>
  <si>
    <t>№ п/п</t>
  </si>
  <si>
    <t>Наименование мероприятий и инвестпроектов</t>
  </si>
  <si>
    <t xml:space="preserve">Наименование МЦП, ГОСПРОГРАММЫ, (ФЦП) и  других механизмов, через которые планируется финансирование мероприятия </t>
  </si>
  <si>
    <t>Срок реализации</t>
  </si>
  <si>
    <t xml:space="preserve">Экономический эффект (прибыль, </t>
  </si>
  <si>
    <t>Создаваемые рабочие места, ед.</t>
  </si>
  <si>
    <t>Ответственный исполнитель</t>
  </si>
  <si>
    <t>Всего</t>
  </si>
  <si>
    <t xml:space="preserve">в том числе по источникам: </t>
  </si>
  <si>
    <t>(в соответствующих единицах)</t>
  </si>
  <si>
    <t>млн. руб.)</t>
  </si>
  <si>
    <t>ФБ</t>
  </si>
  <si>
    <t>ОБ</t>
  </si>
  <si>
    <t>МБ</t>
  </si>
  <si>
    <t>внебюджетные</t>
  </si>
  <si>
    <t>средства</t>
  </si>
  <si>
    <t>ИТОГО ПО СТРАТЕГИИ</t>
  </si>
  <si>
    <t>2025-2030</t>
  </si>
  <si>
    <t>Итого</t>
  </si>
  <si>
    <t>2.</t>
  </si>
  <si>
    <t>3.</t>
  </si>
  <si>
    <t>1.</t>
  </si>
  <si>
    <t>2025 год</t>
  </si>
  <si>
    <t>Тепловые сети 2 d 200, протяженностью 0,440 км</t>
  </si>
  <si>
    <t>Тепловые сети 2 d 400, протяженностью 0,7 км</t>
  </si>
  <si>
    <t>Тепловые сети 2 d 80, протяженностью 0,218 км</t>
  </si>
  <si>
    <t>Тепловые сети 2 d 70, протяженностью 0,268 км</t>
  </si>
  <si>
    <t>Тепловые сети 2 d 125, протяженностью 0,102 км</t>
  </si>
  <si>
    <t>Тепловые сети 2 d 50, протяженностью 0,723 км</t>
  </si>
  <si>
    <t>Реконструкция систем коммунальной инфраструктуры</t>
  </si>
  <si>
    <t>1.1.1.</t>
  </si>
  <si>
    <t>1.1.2.</t>
  </si>
  <si>
    <t>1.1.3.</t>
  </si>
  <si>
    <t>1.1.4.</t>
  </si>
  <si>
    <t>1.1.5.</t>
  </si>
  <si>
    <t>1.1.6.</t>
  </si>
  <si>
    <t>1.2.1.</t>
  </si>
  <si>
    <t>Демонтаж водонапорной башни объемом 300 м3</t>
  </si>
  <si>
    <t>2019 год</t>
  </si>
  <si>
    <t>1.2.2.</t>
  </si>
  <si>
    <t>Водозабор подземных вод производительностью 3000 м3/сут (Строительство объекта "Нижнеилимский район, п.г.т. Рудногорск. Водозаборные сооружения и водоводы. Окончание строительства")</t>
  </si>
  <si>
    <t>1.2.3.</t>
  </si>
  <si>
    <t>Резервуары чистой воды</t>
  </si>
  <si>
    <t>1.3.1.</t>
  </si>
  <si>
    <t>Реконструкция канализационной насосной станции производительностью 120 м3/сутки</t>
  </si>
  <si>
    <t>1.3.2.</t>
  </si>
  <si>
    <t>Строительство очистных сооружений производительностью 3000 м3/сутки</t>
  </si>
  <si>
    <t>1.3.3.</t>
  </si>
  <si>
    <t>Замена коллектора напорной канализации на участке КОС-КНС протяженностью 1,2 км.</t>
  </si>
  <si>
    <t>1.3.4.</t>
  </si>
  <si>
    <t>Строительство очистных сооружений "Дамба 10" производительностью 10 л/с</t>
  </si>
  <si>
    <t>2029 год</t>
  </si>
  <si>
    <t>1.3.5.</t>
  </si>
  <si>
    <t>Строительство магистральной сети d 200-150 мм, 3,0 км</t>
  </si>
  <si>
    <t>"Программа комплексного развития систем коммунальной инфраструктуры муниципального образования "Рудногорское городское поселение" на 2014-2031 годы"</t>
  </si>
  <si>
    <t>Администрация Рудногорского городского поселения Нижнеилимского района</t>
  </si>
  <si>
    <t>Мероприятия, направленные на развитие транспортной инфраструктуры.</t>
  </si>
  <si>
    <t>2.1.</t>
  </si>
  <si>
    <t>Ремонт автомобильных дорог общего пользования, в т.ч. ямочный</t>
  </si>
  <si>
    <t>2020 год</t>
  </si>
  <si>
    <t>2021 год</t>
  </si>
  <si>
    <t>2022 год</t>
  </si>
  <si>
    <t>2.2.</t>
  </si>
  <si>
    <t>2.2.2.</t>
  </si>
  <si>
    <t>Содержание и ремонт дорожных знаков и указателей, установка новых дорожных знаков, руководствуясь новыми нормативными документами.</t>
  </si>
  <si>
    <t>2.2.3.</t>
  </si>
  <si>
    <t>Нанесение изношенной вертикальной дорожной разметки.</t>
  </si>
  <si>
    <t>Нанесение горизонтальной дорожной разметки, разделяющей потоки транспортных средств (реализация ПОДД)</t>
  </si>
  <si>
    <t>Содержание дорог общего пользования местного значения (очистка от снега, содержание проезжей части, тротуаров)</t>
  </si>
  <si>
    <t>2.2.1.</t>
  </si>
  <si>
    <t>Обеспечение безопасности движения транспорта и пешеходов на территории поселения, в том числе:</t>
  </si>
  <si>
    <t>2.3.</t>
  </si>
  <si>
    <t>Программа комплексного развития транспортной инфраструктуры Рудногорского городского поселения на 2018-2022 годы</t>
  </si>
  <si>
    <t>Мероприятия по проектированию, строительству и реконструкции объектов социальной инфраструктуры</t>
  </si>
  <si>
    <t xml:space="preserve"> 3.1.</t>
  </si>
  <si>
    <t>Реконструкция внешкольного учреждения на 45 мест</t>
  </si>
  <si>
    <t>Объем финансирования, тыс. руб.:</t>
  </si>
  <si>
    <t xml:space="preserve"> 3.2.</t>
  </si>
  <si>
    <t>Проектирование, строительство молочной кухни, 1 х 162 порции</t>
  </si>
  <si>
    <t xml:space="preserve"> 3.3.</t>
  </si>
  <si>
    <t>Проектирование, строительство спортивных сооружений, 1х 1,5 га</t>
  </si>
  <si>
    <t xml:space="preserve"> 3.4.</t>
  </si>
  <si>
    <t>Проектирование, строительство плавательного бассейна, 1 х 150кв.м зеркала воды</t>
  </si>
  <si>
    <t>2023 год</t>
  </si>
  <si>
    <t>2030 год</t>
  </si>
  <si>
    <t>"Программа комплексного развития социальной инфраструктуры Рудногорского муниципального образования на плановый период 2018-2030 годы"</t>
  </si>
  <si>
    <t>Мощность    (в соответствующих единцах)</t>
  </si>
  <si>
    <t>4.</t>
  </si>
  <si>
    <t>Развитие культуры Рудногорского городского поселения - создание условий для организации досуга жителей посёлка, поддержка их творческого потенциала, организация библиотечного обслуживания населения</t>
  </si>
  <si>
    <t>к Стратегии социально-экономического развития Рудногорского муниципального образования</t>
  </si>
  <si>
    <t>ПЛАН МЕРОПРИЯТИЙ ПО РЕАЛИЗАЦИИ СТРАТЕГИИ СОЦИАЛЬНО-ЭКОНОМИЧЕСКОГО РАЗВИТИЯ                                                                                      РУДНОГОРСКОГО МУНИЦИПАЛЬНОГО ОБРАЗОВАНИЯ ДО 2030 ГОДА.</t>
  </si>
  <si>
    <t>4.1.</t>
  </si>
  <si>
    <t>4.2.</t>
  </si>
  <si>
    <t>Разработка ПСД  на капитальный ремонт дома культуры на 400 мест и прохождение гос.экспертизы</t>
  </si>
  <si>
    <t xml:space="preserve">  Капитальный ремонт дома культуры на 400 мест.</t>
  </si>
  <si>
    <t>Государственная программа "Развитие культуры Иркутской области на 2019-2024 годы"</t>
  </si>
  <si>
    <t>Подведомственное администрации МУК КДЦ "Орфей"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</si>
</sst>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right"/>
    </xf>
    <xf numFmtId="2" fontId="0" fillId="0" borderId="0" xfId="0" applyNumberFormat="1"/>
    <xf numFmtId="0" fontId="1" fillId="0" borderId="1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" fontId="1" fillId="0" borderId="11" xfId="0" applyNumberFormat="1" applyFont="1" applyFill="1" applyBorder="1" applyAlignment="1">
      <alignment horizontal="center" vertical="center"/>
    </xf>
    <xf numFmtId="16" fontId="1" fillId="0" borderId="4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5" xfId="0" applyFill="1" applyBorder="1"/>
    <xf numFmtId="0" fontId="5" fillId="0" borderId="11" xfId="0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11" xfId="0" applyFill="1" applyBorder="1"/>
    <xf numFmtId="0" fontId="1" fillId="0" borderId="4" xfId="0" applyFont="1" applyFill="1" applyBorder="1" applyAlignment="1">
      <alignment horizontal="center" vertical="center" textRotation="90"/>
    </xf>
    <xf numFmtId="0" fontId="1" fillId="0" borderId="5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topLeftCell="A31" zoomScaleNormal="100" workbookViewId="0">
      <selection activeCell="B36" sqref="B36"/>
    </sheetView>
  </sheetViews>
  <sheetFormatPr defaultRowHeight="15" x14ac:dyDescent="0.25"/>
  <cols>
    <col min="1" max="1" width="5.85546875" customWidth="1"/>
    <col min="2" max="2" width="23.85546875" customWidth="1"/>
    <col min="3" max="3" width="16.140625" customWidth="1"/>
    <col min="4" max="4" width="10" customWidth="1"/>
    <col min="5" max="5" width="9.42578125" bestFit="1" customWidth="1"/>
    <col min="7" max="7" width="10.42578125" bestFit="1" customWidth="1"/>
    <col min="10" max="10" width="11.140625" customWidth="1"/>
    <col min="13" max="13" width="7.7109375" customWidth="1"/>
    <col min="15" max="15" width="9.5703125" bestFit="1" customWidth="1"/>
  </cols>
  <sheetData>
    <row r="1" spans="1:13" ht="15.75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64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65" t="s">
        <v>90</v>
      </c>
      <c r="K2" s="65"/>
      <c r="L2" s="65"/>
      <c r="M2" s="65"/>
    </row>
    <row r="3" spans="1:13" ht="48.75" customHeight="1" thickBot="1" x14ac:dyDescent="0.3">
      <c r="A3" s="44" t="s">
        <v>91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28.5" customHeight="1" thickBot="1" x14ac:dyDescent="0.3">
      <c r="A4" s="49" t="s">
        <v>1</v>
      </c>
      <c r="B4" s="49" t="s">
        <v>2</v>
      </c>
      <c r="C4" s="49" t="s">
        <v>3</v>
      </c>
      <c r="D4" s="49" t="s">
        <v>4</v>
      </c>
      <c r="E4" s="62" t="s">
        <v>77</v>
      </c>
      <c r="F4" s="63"/>
      <c r="G4" s="63"/>
      <c r="H4" s="63"/>
      <c r="I4" s="64"/>
      <c r="J4" s="49" t="s">
        <v>87</v>
      </c>
      <c r="K4" s="49" t="s">
        <v>5</v>
      </c>
      <c r="L4" s="49" t="s">
        <v>6</v>
      </c>
      <c r="M4" s="49" t="s">
        <v>7</v>
      </c>
    </row>
    <row r="5" spans="1:13" ht="18" customHeight="1" thickBot="1" x14ac:dyDescent="0.3">
      <c r="A5" s="50"/>
      <c r="B5" s="50"/>
      <c r="C5" s="50"/>
      <c r="D5" s="50"/>
      <c r="E5" s="49" t="s">
        <v>8</v>
      </c>
      <c r="F5" s="62" t="s">
        <v>9</v>
      </c>
      <c r="G5" s="63"/>
      <c r="H5" s="63"/>
      <c r="I5" s="64"/>
      <c r="J5" s="50" t="s">
        <v>10</v>
      </c>
      <c r="K5" s="50" t="s">
        <v>11</v>
      </c>
      <c r="L5" s="50"/>
      <c r="M5" s="50"/>
    </row>
    <row r="6" spans="1:13" ht="25.5" x14ac:dyDescent="0.25">
      <c r="A6" s="50"/>
      <c r="B6" s="50"/>
      <c r="C6" s="50"/>
      <c r="D6" s="50"/>
      <c r="E6" s="50"/>
      <c r="F6" s="49" t="s">
        <v>12</v>
      </c>
      <c r="G6" s="49" t="s">
        <v>13</v>
      </c>
      <c r="H6" s="49" t="s">
        <v>14</v>
      </c>
      <c r="I6" s="5" t="s">
        <v>15</v>
      </c>
      <c r="J6" s="50"/>
      <c r="K6" s="50"/>
      <c r="L6" s="50"/>
      <c r="M6" s="50"/>
    </row>
    <row r="7" spans="1:13" ht="62.25" customHeight="1" thickBot="1" x14ac:dyDescent="0.3">
      <c r="A7" s="51"/>
      <c r="B7" s="51"/>
      <c r="C7" s="51"/>
      <c r="D7" s="51"/>
      <c r="E7" s="51"/>
      <c r="F7" s="51"/>
      <c r="G7" s="51"/>
      <c r="H7" s="51"/>
      <c r="I7" s="6" t="s">
        <v>16</v>
      </c>
      <c r="J7" s="51"/>
      <c r="K7" s="51"/>
      <c r="L7" s="51"/>
      <c r="M7" s="51"/>
    </row>
    <row r="8" spans="1:13" ht="15.75" thickBot="1" x14ac:dyDescent="0.3">
      <c r="A8" s="45"/>
      <c r="B8" s="47" t="s">
        <v>17</v>
      </c>
      <c r="C8" s="47"/>
      <c r="D8" s="7">
        <v>2019</v>
      </c>
      <c r="E8" s="8">
        <f>E16+E38+E61+E81</f>
        <v>54896.673999999999</v>
      </c>
      <c r="F8" s="7"/>
      <c r="G8" s="8">
        <f>G16+G38+G61+G81</f>
        <v>51854.714519999994</v>
      </c>
      <c r="H8" s="8">
        <f>H16+H38+H61+H81</f>
        <v>3041.9594800000004</v>
      </c>
      <c r="I8" s="7"/>
      <c r="J8" s="7"/>
      <c r="K8" s="7"/>
      <c r="L8" s="7"/>
      <c r="M8" s="7"/>
    </row>
    <row r="9" spans="1:13" ht="15.75" thickBot="1" x14ac:dyDescent="0.3">
      <c r="A9" s="46"/>
      <c r="B9" s="48"/>
      <c r="C9" s="48"/>
      <c r="D9" s="7">
        <v>2020</v>
      </c>
      <c r="E9" s="8">
        <f>E17+E39+E62+E74</f>
        <v>31263</v>
      </c>
      <c r="F9" s="7"/>
      <c r="G9" s="8">
        <f>G17+G39+G62+G74</f>
        <v>28500</v>
      </c>
      <c r="H9" s="8">
        <f>H17+H39+H62+H74</f>
        <v>2688</v>
      </c>
      <c r="I9" s="7"/>
      <c r="J9" s="7"/>
      <c r="K9" s="7"/>
      <c r="L9" s="7"/>
      <c r="M9" s="7"/>
    </row>
    <row r="10" spans="1:13" ht="15.75" thickBot="1" x14ac:dyDescent="0.3">
      <c r="A10" s="46"/>
      <c r="B10" s="48"/>
      <c r="C10" s="48"/>
      <c r="D10" s="7">
        <v>2021</v>
      </c>
      <c r="E10" s="8">
        <f t="shared" ref="E10:G14" si="0">E18+E40+E63</f>
        <v>71265</v>
      </c>
      <c r="F10" s="7"/>
      <c r="G10" s="8">
        <f t="shared" si="0"/>
        <v>68600</v>
      </c>
      <c r="H10" s="8">
        <f t="shared" ref="H10" si="1">H18+H40+H63</f>
        <v>2665</v>
      </c>
      <c r="I10" s="7"/>
      <c r="J10" s="7"/>
      <c r="K10" s="7"/>
      <c r="L10" s="7"/>
      <c r="M10" s="7"/>
    </row>
    <row r="11" spans="1:13" ht="15.75" thickBot="1" x14ac:dyDescent="0.3">
      <c r="A11" s="46"/>
      <c r="B11" s="48"/>
      <c r="C11" s="48"/>
      <c r="D11" s="7">
        <v>2022</v>
      </c>
      <c r="E11" s="8">
        <f t="shared" si="0"/>
        <v>1268</v>
      </c>
      <c r="F11" s="7"/>
      <c r="G11" s="8">
        <f t="shared" si="0"/>
        <v>0</v>
      </c>
      <c r="H11" s="8">
        <f t="shared" ref="H11" si="2">H19+H41+H64</f>
        <v>1268</v>
      </c>
      <c r="I11" s="7"/>
      <c r="J11" s="7"/>
      <c r="K11" s="7"/>
      <c r="L11" s="7"/>
      <c r="M11" s="7"/>
    </row>
    <row r="12" spans="1:13" ht="15.75" thickBot="1" x14ac:dyDescent="0.3">
      <c r="A12" s="46"/>
      <c r="B12" s="48"/>
      <c r="C12" s="48"/>
      <c r="D12" s="7">
        <v>2023</v>
      </c>
      <c r="E12" s="8">
        <f t="shared" si="0"/>
        <v>70000</v>
      </c>
      <c r="F12" s="7"/>
      <c r="G12" s="8">
        <f t="shared" si="0"/>
        <v>68600</v>
      </c>
      <c r="H12" s="8">
        <f t="shared" ref="H12" si="3">H20+H42+H65</f>
        <v>1400</v>
      </c>
      <c r="I12" s="7"/>
      <c r="J12" s="7"/>
      <c r="K12" s="7"/>
      <c r="L12" s="7"/>
      <c r="M12" s="7"/>
    </row>
    <row r="13" spans="1:13" ht="15.75" thickBot="1" x14ac:dyDescent="0.3">
      <c r="A13" s="46"/>
      <c r="B13" s="48"/>
      <c r="C13" s="48"/>
      <c r="D13" s="7">
        <v>2024</v>
      </c>
      <c r="E13" s="8">
        <f t="shared" si="0"/>
        <v>0</v>
      </c>
      <c r="F13" s="7"/>
      <c r="G13" s="8">
        <f t="shared" si="0"/>
        <v>0</v>
      </c>
      <c r="H13" s="8">
        <f t="shared" ref="H13" si="4">H21+H43+H66</f>
        <v>0</v>
      </c>
      <c r="I13" s="7"/>
      <c r="J13" s="7"/>
      <c r="K13" s="7"/>
      <c r="L13" s="7"/>
      <c r="M13" s="7"/>
    </row>
    <row r="14" spans="1:13" ht="15.75" thickBot="1" x14ac:dyDescent="0.3">
      <c r="A14" s="46"/>
      <c r="B14" s="48"/>
      <c r="C14" s="48"/>
      <c r="D14" s="7" t="s">
        <v>18</v>
      </c>
      <c r="E14" s="8">
        <f t="shared" si="0"/>
        <v>166414.58000000002</v>
      </c>
      <c r="F14" s="7"/>
      <c r="G14" s="8">
        <f t="shared" si="0"/>
        <v>163086.28840000002</v>
      </c>
      <c r="H14" s="8">
        <f t="shared" ref="H14" si="5">H22+H44+H67</f>
        <v>3328.2916000000005</v>
      </c>
      <c r="I14" s="7"/>
      <c r="J14" s="7"/>
      <c r="K14" s="7"/>
      <c r="L14" s="7"/>
      <c r="M14" s="7"/>
    </row>
    <row r="15" spans="1:13" ht="15.75" thickBot="1" x14ac:dyDescent="0.3">
      <c r="A15" s="56"/>
      <c r="B15" s="61"/>
      <c r="C15" s="61"/>
      <c r="D15" s="7" t="s">
        <v>19</v>
      </c>
      <c r="E15" s="8">
        <f>E8+E9+E10+E11+E12+E13+E14</f>
        <v>395107.25400000002</v>
      </c>
      <c r="F15" s="7"/>
      <c r="G15" s="8">
        <f>G8+G9+G10+G11+G12+G13+G14</f>
        <v>380641.00292</v>
      </c>
      <c r="H15" s="8">
        <f>H8+H9+H10+H11+H12+H13+H14</f>
        <v>14391.251080000002</v>
      </c>
      <c r="I15" s="7"/>
      <c r="J15" s="7"/>
      <c r="K15" s="7"/>
      <c r="L15" s="7"/>
      <c r="M15" s="7"/>
    </row>
    <row r="16" spans="1:13" ht="15.75" thickBot="1" x14ac:dyDescent="0.3">
      <c r="A16" s="45" t="s">
        <v>22</v>
      </c>
      <c r="B16" s="47" t="s">
        <v>30</v>
      </c>
      <c r="C16" s="52" t="s">
        <v>55</v>
      </c>
      <c r="D16" s="7">
        <v>2019</v>
      </c>
      <c r="E16" s="8">
        <f>E30+E31+E32</f>
        <v>52912.974000000002</v>
      </c>
      <c r="F16" s="7"/>
      <c r="G16" s="8">
        <f>G30+G31+G32</f>
        <v>51854.714519999994</v>
      </c>
      <c r="H16" s="8">
        <f>H30+H31+H32</f>
        <v>1058.2594800000002</v>
      </c>
      <c r="I16" s="7"/>
      <c r="J16" s="7"/>
      <c r="K16" s="7"/>
      <c r="L16" s="7"/>
      <c r="M16" s="52" t="s">
        <v>56</v>
      </c>
    </row>
    <row r="17" spans="1:15" ht="15.75" thickBot="1" x14ac:dyDescent="0.3">
      <c r="A17" s="46"/>
      <c r="B17" s="48"/>
      <c r="C17" s="53"/>
      <c r="D17" s="7">
        <v>2020</v>
      </c>
      <c r="E17" s="7"/>
      <c r="F17" s="7"/>
      <c r="G17" s="7"/>
      <c r="H17" s="7"/>
      <c r="I17" s="7"/>
      <c r="J17" s="7"/>
      <c r="K17" s="7"/>
      <c r="L17" s="7"/>
      <c r="M17" s="53"/>
    </row>
    <row r="18" spans="1:15" ht="15.75" thickBot="1" x14ac:dyDescent="0.3">
      <c r="A18" s="46"/>
      <c r="B18" s="48"/>
      <c r="C18" s="53"/>
      <c r="D18" s="7">
        <v>2021</v>
      </c>
      <c r="E18" s="7"/>
      <c r="F18" s="7"/>
      <c r="G18" s="7"/>
      <c r="H18" s="7"/>
      <c r="I18" s="7"/>
      <c r="J18" s="7"/>
      <c r="K18" s="7"/>
      <c r="L18" s="7"/>
      <c r="M18" s="53"/>
    </row>
    <row r="19" spans="1:15" ht="15.75" thickBot="1" x14ac:dyDescent="0.3">
      <c r="A19" s="46"/>
      <c r="B19" s="48"/>
      <c r="C19" s="53"/>
      <c r="D19" s="7">
        <v>2022</v>
      </c>
      <c r="E19" s="7"/>
      <c r="F19" s="7"/>
      <c r="G19" s="7"/>
      <c r="H19" s="7"/>
      <c r="I19" s="7"/>
      <c r="J19" s="7"/>
      <c r="K19" s="7"/>
      <c r="L19" s="7"/>
      <c r="M19" s="53"/>
    </row>
    <row r="20" spans="1:15" ht="15.75" thickBot="1" x14ac:dyDescent="0.3">
      <c r="A20" s="46"/>
      <c r="B20" s="48"/>
      <c r="C20" s="53"/>
      <c r="D20" s="7">
        <v>2023</v>
      </c>
      <c r="E20" s="7"/>
      <c r="F20" s="7"/>
      <c r="G20" s="7"/>
      <c r="H20" s="7"/>
      <c r="I20" s="7"/>
      <c r="J20" s="7"/>
      <c r="K20" s="7"/>
      <c r="L20" s="7"/>
      <c r="M20" s="53"/>
    </row>
    <row r="21" spans="1:15" ht="15.75" thickBot="1" x14ac:dyDescent="0.3">
      <c r="A21" s="46"/>
      <c r="B21" s="48"/>
      <c r="C21" s="53"/>
      <c r="D21" s="7">
        <v>2024</v>
      </c>
      <c r="E21" s="7"/>
      <c r="F21" s="7"/>
      <c r="G21" s="7"/>
      <c r="H21" s="7"/>
      <c r="I21" s="7"/>
      <c r="J21" s="7"/>
      <c r="K21" s="7"/>
      <c r="L21" s="7"/>
      <c r="M21" s="53"/>
    </row>
    <row r="22" spans="1:15" ht="15.75" thickBot="1" x14ac:dyDescent="0.3">
      <c r="A22" s="46"/>
      <c r="B22" s="48"/>
      <c r="C22" s="53"/>
      <c r="D22" s="7" t="s">
        <v>18</v>
      </c>
      <c r="E22" s="9">
        <f>E24+E25+E26+E27+E28+E29+E33+E34+E35+E36+E37</f>
        <v>66414.58</v>
      </c>
      <c r="F22" s="7"/>
      <c r="G22" s="9">
        <f>G24+G25+G26+G27+G28+G29+G33+G34+G35+G36+G37</f>
        <v>65086.288400000005</v>
      </c>
      <c r="H22" s="9">
        <f>H24+H25+H26+H27+H28+H29+H33+H34+H35+H36+H37</f>
        <v>1328.2916000000002</v>
      </c>
      <c r="I22" s="7"/>
      <c r="J22" s="7"/>
      <c r="K22" s="7"/>
      <c r="L22" s="7"/>
      <c r="M22" s="53"/>
      <c r="O22" s="2"/>
    </row>
    <row r="23" spans="1:15" ht="15.75" thickBot="1" x14ac:dyDescent="0.3">
      <c r="A23" s="46"/>
      <c r="B23" s="48"/>
      <c r="C23" s="53"/>
      <c r="D23" s="7" t="s">
        <v>19</v>
      </c>
      <c r="E23" s="9">
        <f>E16+E17+E18+E19+E20+E21+E22</f>
        <v>119327.554</v>
      </c>
      <c r="F23" s="7"/>
      <c r="G23" s="9">
        <f>G16+G17+G18+G19+G20+G21+G22</f>
        <v>116941.00292</v>
      </c>
      <c r="H23" s="9">
        <f>H16+H17+H18+H19+H20+H21+H22</f>
        <v>2386.5510800000002</v>
      </c>
      <c r="I23" s="7"/>
      <c r="J23" s="7"/>
      <c r="K23" s="7"/>
      <c r="L23" s="7"/>
      <c r="M23" s="53"/>
      <c r="O23" s="2"/>
    </row>
    <row r="24" spans="1:15" ht="26.25" thickBot="1" x14ac:dyDescent="0.3">
      <c r="A24" s="10" t="s">
        <v>31</v>
      </c>
      <c r="B24" s="11" t="s">
        <v>25</v>
      </c>
      <c r="C24" s="54"/>
      <c r="D24" s="6" t="s">
        <v>23</v>
      </c>
      <c r="E24" s="6">
        <v>22878.67</v>
      </c>
      <c r="F24" s="7"/>
      <c r="G24" s="12">
        <f t="shared" ref="G24:G37" si="6">E24*0.98</f>
        <v>22421.096599999997</v>
      </c>
      <c r="H24" s="12">
        <f t="shared" ref="H24:H37" si="7">E24*0.02</f>
        <v>457.57339999999999</v>
      </c>
      <c r="I24" s="7"/>
      <c r="J24" s="7"/>
      <c r="K24" s="7"/>
      <c r="L24" s="7"/>
      <c r="M24" s="54"/>
      <c r="O24" s="2"/>
    </row>
    <row r="25" spans="1:15" ht="26.25" thickBot="1" x14ac:dyDescent="0.3">
      <c r="A25" s="10" t="s">
        <v>32</v>
      </c>
      <c r="B25" s="11" t="s">
        <v>24</v>
      </c>
      <c r="C25" s="54"/>
      <c r="D25" s="6" t="s">
        <v>23</v>
      </c>
      <c r="E25" s="12">
        <v>2500</v>
      </c>
      <c r="F25" s="7"/>
      <c r="G25" s="12">
        <f t="shared" si="6"/>
        <v>2450</v>
      </c>
      <c r="H25" s="12">
        <f t="shared" si="7"/>
        <v>50</v>
      </c>
      <c r="I25" s="7"/>
      <c r="J25" s="7"/>
      <c r="K25" s="7"/>
      <c r="L25" s="7"/>
      <c r="M25" s="54"/>
    </row>
    <row r="26" spans="1:15" ht="26.25" thickBot="1" x14ac:dyDescent="0.3">
      <c r="A26" s="10" t="s">
        <v>33</v>
      </c>
      <c r="B26" s="11" t="s">
        <v>28</v>
      </c>
      <c r="C26" s="54"/>
      <c r="D26" s="6" t="s">
        <v>23</v>
      </c>
      <c r="E26" s="12">
        <v>2100</v>
      </c>
      <c r="F26" s="7"/>
      <c r="G26" s="12">
        <f t="shared" si="6"/>
        <v>2058</v>
      </c>
      <c r="H26" s="12">
        <f t="shared" si="7"/>
        <v>42</v>
      </c>
      <c r="I26" s="7"/>
      <c r="J26" s="7"/>
      <c r="K26" s="7"/>
      <c r="L26" s="7"/>
      <c r="M26" s="54"/>
    </row>
    <row r="27" spans="1:15" ht="26.25" thickBot="1" x14ac:dyDescent="0.3">
      <c r="A27" s="10" t="s">
        <v>34</v>
      </c>
      <c r="B27" s="11" t="s">
        <v>26</v>
      </c>
      <c r="C27" s="54"/>
      <c r="D27" s="6" t="s">
        <v>23</v>
      </c>
      <c r="E27" s="12">
        <v>1619.42</v>
      </c>
      <c r="F27" s="7"/>
      <c r="G27" s="12">
        <f t="shared" si="6"/>
        <v>1587.0316</v>
      </c>
      <c r="H27" s="12">
        <f t="shared" si="7"/>
        <v>32.388400000000004</v>
      </c>
      <c r="I27" s="7"/>
      <c r="J27" s="7"/>
      <c r="K27" s="7"/>
      <c r="L27" s="7"/>
      <c r="M27" s="54"/>
    </row>
    <row r="28" spans="1:15" ht="26.25" thickBot="1" x14ac:dyDescent="0.3">
      <c r="A28" s="10" t="s">
        <v>35</v>
      </c>
      <c r="B28" s="11" t="s">
        <v>27</v>
      </c>
      <c r="C28" s="54"/>
      <c r="D28" s="6" t="s">
        <v>23</v>
      </c>
      <c r="E28" s="12">
        <v>1990.84</v>
      </c>
      <c r="F28" s="7"/>
      <c r="G28" s="12">
        <f t="shared" si="6"/>
        <v>1951.0231999999999</v>
      </c>
      <c r="H28" s="12">
        <f t="shared" si="7"/>
        <v>39.816800000000001</v>
      </c>
      <c r="I28" s="7"/>
      <c r="J28" s="7"/>
      <c r="K28" s="7"/>
      <c r="L28" s="7"/>
      <c r="M28" s="54"/>
    </row>
    <row r="29" spans="1:15" ht="26.25" thickBot="1" x14ac:dyDescent="0.3">
      <c r="A29" s="10" t="s">
        <v>36</v>
      </c>
      <c r="B29" s="11" t="s">
        <v>29</v>
      </c>
      <c r="C29" s="54"/>
      <c r="D29" s="6" t="s">
        <v>23</v>
      </c>
      <c r="E29" s="12">
        <v>3244.57</v>
      </c>
      <c r="F29" s="7"/>
      <c r="G29" s="12">
        <f t="shared" si="6"/>
        <v>3179.6786000000002</v>
      </c>
      <c r="H29" s="12">
        <f t="shared" si="7"/>
        <v>64.891400000000004</v>
      </c>
      <c r="I29" s="7"/>
      <c r="J29" s="7"/>
      <c r="K29" s="7"/>
      <c r="L29" s="7"/>
      <c r="M29" s="54"/>
    </row>
    <row r="30" spans="1:15" ht="26.25" thickBot="1" x14ac:dyDescent="0.3">
      <c r="A30" s="10" t="s">
        <v>37</v>
      </c>
      <c r="B30" s="11" t="s">
        <v>38</v>
      </c>
      <c r="C30" s="54"/>
      <c r="D30" s="6" t="s">
        <v>39</v>
      </c>
      <c r="E30" s="6">
        <v>2955.36</v>
      </c>
      <c r="F30" s="7"/>
      <c r="G30" s="12">
        <f t="shared" si="6"/>
        <v>2896.2528000000002</v>
      </c>
      <c r="H30" s="12">
        <f t="shared" si="7"/>
        <v>59.107200000000006</v>
      </c>
      <c r="I30" s="7"/>
      <c r="J30" s="7"/>
      <c r="K30" s="7"/>
      <c r="L30" s="7"/>
      <c r="M30" s="54"/>
    </row>
    <row r="31" spans="1:15" ht="102.75" thickBot="1" x14ac:dyDescent="0.3">
      <c r="A31" s="10" t="s">
        <v>40</v>
      </c>
      <c r="B31" s="11" t="s">
        <v>41</v>
      </c>
      <c r="C31" s="54"/>
      <c r="D31" s="6" t="s">
        <v>39</v>
      </c>
      <c r="E31" s="6">
        <v>28785.4</v>
      </c>
      <c r="F31" s="7"/>
      <c r="G31" s="12">
        <f t="shared" si="6"/>
        <v>28209.691999999999</v>
      </c>
      <c r="H31" s="12">
        <f t="shared" si="7"/>
        <v>575.70800000000008</v>
      </c>
      <c r="I31" s="7"/>
      <c r="J31" s="7"/>
      <c r="K31" s="7"/>
      <c r="L31" s="7"/>
      <c r="M31" s="54"/>
    </row>
    <row r="32" spans="1:15" ht="21.75" customHeight="1" thickBot="1" x14ac:dyDescent="0.3">
      <c r="A32" s="10" t="s">
        <v>42</v>
      </c>
      <c r="B32" s="11" t="s">
        <v>43</v>
      </c>
      <c r="C32" s="54"/>
      <c r="D32" s="6" t="s">
        <v>39</v>
      </c>
      <c r="E32" s="13">
        <v>21172.214</v>
      </c>
      <c r="F32" s="7"/>
      <c r="G32" s="12">
        <f t="shared" si="6"/>
        <v>20748.76972</v>
      </c>
      <c r="H32" s="12">
        <f t="shared" si="7"/>
        <v>423.44427999999999</v>
      </c>
      <c r="I32" s="7"/>
      <c r="J32" s="7"/>
      <c r="K32" s="7"/>
      <c r="L32" s="7"/>
      <c r="M32" s="54"/>
    </row>
    <row r="33" spans="1:13" ht="64.5" thickBot="1" x14ac:dyDescent="0.3">
      <c r="A33" s="10" t="s">
        <v>44</v>
      </c>
      <c r="B33" s="11" t="s">
        <v>45</v>
      </c>
      <c r="C33" s="54"/>
      <c r="D33" s="6" t="s">
        <v>23</v>
      </c>
      <c r="E33" s="6">
        <v>729.25</v>
      </c>
      <c r="F33" s="7"/>
      <c r="G33" s="12">
        <f t="shared" si="6"/>
        <v>714.66499999999996</v>
      </c>
      <c r="H33" s="12">
        <f t="shared" si="7"/>
        <v>14.585000000000001</v>
      </c>
      <c r="I33" s="7"/>
      <c r="J33" s="7"/>
      <c r="K33" s="7"/>
      <c r="L33" s="7"/>
      <c r="M33" s="54"/>
    </row>
    <row r="34" spans="1:13" ht="51.75" thickBot="1" x14ac:dyDescent="0.3">
      <c r="A34" s="10" t="s">
        <v>46</v>
      </c>
      <c r="B34" s="11" t="s">
        <v>47</v>
      </c>
      <c r="C34" s="54"/>
      <c r="D34" s="6" t="s">
        <v>23</v>
      </c>
      <c r="E34" s="6">
        <v>9019.15</v>
      </c>
      <c r="F34" s="7"/>
      <c r="G34" s="12">
        <f t="shared" si="6"/>
        <v>8838.7669999999998</v>
      </c>
      <c r="H34" s="12">
        <f t="shared" si="7"/>
        <v>180.38300000000001</v>
      </c>
      <c r="I34" s="7"/>
      <c r="J34" s="7"/>
      <c r="K34" s="7"/>
      <c r="L34" s="7"/>
      <c r="M34" s="54"/>
    </row>
    <row r="35" spans="1:13" ht="51.75" thickBot="1" x14ac:dyDescent="0.3">
      <c r="A35" s="10" t="s">
        <v>48</v>
      </c>
      <c r="B35" s="11" t="s">
        <v>49</v>
      </c>
      <c r="C35" s="54"/>
      <c r="D35" s="6" t="s">
        <v>23</v>
      </c>
      <c r="E35" s="12">
        <v>19776</v>
      </c>
      <c r="F35" s="7"/>
      <c r="G35" s="12">
        <f t="shared" si="6"/>
        <v>19380.48</v>
      </c>
      <c r="H35" s="12">
        <f t="shared" si="7"/>
        <v>395.52</v>
      </c>
      <c r="I35" s="7"/>
      <c r="J35" s="7"/>
      <c r="K35" s="7"/>
      <c r="L35" s="7"/>
      <c r="M35" s="54"/>
    </row>
    <row r="36" spans="1:13" ht="39" thickBot="1" x14ac:dyDescent="0.3">
      <c r="A36" s="10" t="s">
        <v>50</v>
      </c>
      <c r="B36" s="11" t="s">
        <v>51</v>
      </c>
      <c r="C36" s="54"/>
      <c r="D36" s="6" t="s">
        <v>52</v>
      </c>
      <c r="E36" s="12">
        <v>1836.94</v>
      </c>
      <c r="F36" s="7"/>
      <c r="G36" s="12">
        <f t="shared" si="6"/>
        <v>1800.2012</v>
      </c>
      <c r="H36" s="12">
        <f t="shared" si="7"/>
        <v>36.738800000000005</v>
      </c>
      <c r="I36" s="7"/>
      <c r="J36" s="7"/>
      <c r="K36" s="7"/>
      <c r="L36" s="7"/>
      <c r="M36" s="54"/>
    </row>
    <row r="37" spans="1:13" ht="39" thickBot="1" x14ac:dyDescent="0.3">
      <c r="A37" s="10" t="s">
        <v>53</v>
      </c>
      <c r="B37" s="11" t="s">
        <v>54</v>
      </c>
      <c r="C37" s="55"/>
      <c r="D37" s="6" t="s">
        <v>52</v>
      </c>
      <c r="E37" s="12">
        <v>719.74</v>
      </c>
      <c r="F37" s="7"/>
      <c r="G37" s="12">
        <f t="shared" si="6"/>
        <v>705.34519999999998</v>
      </c>
      <c r="H37" s="12">
        <f t="shared" si="7"/>
        <v>14.3948</v>
      </c>
      <c r="I37" s="7"/>
      <c r="J37" s="7"/>
      <c r="K37" s="7"/>
      <c r="L37" s="7"/>
      <c r="M37" s="55"/>
    </row>
    <row r="38" spans="1:13" ht="15.75" thickBot="1" x14ac:dyDescent="0.3">
      <c r="A38" s="45" t="s">
        <v>20</v>
      </c>
      <c r="B38" s="47" t="s">
        <v>57</v>
      </c>
      <c r="C38" s="41" t="s">
        <v>73</v>
      </c>
      <c r="D38" s="7" t="s">
        <v>39</v>
      </c>
      <c r="E38" s="9">
        <f>E46+E50+E57</f>
        <v>1260.7</v>
      </c>
      <c r="F38" s="7"/>
      <c r="G38" s="9"/>
      <c r="H38" s="9">
        <f>E38</f>
        <v>1260.7</v>
      </c>
      <c r="I38" s="7"/>
      <c r="J38" s="7"/>
      <c r="K38" s="7"/>
      <c r="L38" s="7"/>
      <c r="M38" s="41" t="s">
        <v>56</v>
      </c>
    </row>
    <row r="39" spans="1:13" ht="15.75" thickBot="1" x14ac:dyDescent="0.3">
      <c r="A39" s="46"/>
      <c r="B39" s="48"/>
      <c r="C39" s="42"/>
      <c r="D39" s="7" t="s">
        <v>60</v>
      </c>
      <c r="E39" s="9">
        <f t="shared" ref="E39:E41" si="8">E47+E51+E58</f>
        <v>1263</v>
      </c>
      <c r="F39" s="7"/>
      <c r="G39" s="9"/>
      <c r="H39" s="9">
        <f>E39</f>
        <v>1263</v>
      </c>
      <c r="I39" s="7"/>
      <c r="J39" s="7"/>
      <c r="K39" s="7"/>
      <c r="L39" s="7"/>
      <c r="M39" s="42"/>
    </row>
    <row r="40" spans="1:13" ht="15.75" thickBot="1" x14ac:dyDescent="0.3">
      <c r="A40" s="46"/>
      <c r="B40" s="48"/>
      <c r="C40" s="42"/>
      <c r="D40" s="7" t="s">
        <v>61</v>
      </c>
      <c r="E40" s="9">
        <f t="shared" si="8"/>
        <v>1265</v>
      </c>
      <c r="F40" s="7"/>
      <c r="G40" s="9"/>
      <c r="H40" s="9">
        <f>E40</f>
        <v>1265</v>
      </c>
      <c r="I40" s="7"/>
      <c r="J40" s="7"/>
      <c r="K40" s="7"/>
      <c r="L40" s="7"/>
      <c r="M40" s="42"/>
    </row>
    <row r="41" spans="1:13" ht="15.75" thickBot="1" x14ac:dyDescent="0.3">
      <c r="A41" s="46"/>
      <c r="B41" s="48"/>
      <c r="C41" s="42"/>
      <c r="D41" s="7" t="s">
        <v>62</v>
      </c>
      <c r="E41" s="9">
        <f t="shared" si="8"/>
        <v>1268</v>
      </c>
      <c r="F41" s="7"/>
      <c r="G41" s="9"/>
      <c r="H41" s="9">
        <f>E41</f>
        <v>1268</v>
      </c>
      <c r="I41" s="7"/>
      <c r="J41" s="7"/>
      <c r="K41" s="7"/>
      <c r="L41" s="7"/>
      <c r="M41" s="42"/>
    </row>
    <row r="42" spans="1:13" ht="15.75" thickBot="1" x14ac:dyDescent="0.3">
      <c r="A42" s="14"/>
      <c r="B42" s="15"/>
      <c r="C42" s="42"/>
      <c r="D42" s="7">
        <v>2023</v>
      </c>
      <c r="E42" s="7"/>
      <c r="F42" s="7"/>
      <c r="G42" s="7"/>
      <c r="H42" s="7"/>
      <c r="I42" s="7"/>
      <c r="J42" s="7"/>
      <c r="K42" s="7"/>
      <c r="L42" s="7"/>
      <c r="M42" s="42"/>
    </row>
    <row r="43" spans="1:13" ht="15.75" thickBot="1" x14ac:dyDescent="0.3">
      <c r="A43" s="14"/>
      <c r="B43" s="15"/>
      <c r="C43" s="42"/>
      <c r="D43" s="7">
        <v>2024</v>
      </c>
      <c r="E43" s="7"/>
      <c r="F43" s="7"/>
      <c r="G43" s="7"/>
      <c r="H43" s="7"/>
      <c r="I43" s="7"/>
      <c r="J43" s="7"/>
      <c r="K43" s="7"/>
      <c r="L43" s="7"/>
      <c r="M43" s="42"/>
    </row>
    <row r="44" spans="1:13" ht="15.75" thickBot="1" x14ac:dyDescent="0.3">
      <c r="A44" s="14"/>
      <c r="B44" s="15"/>
      <c r="C44" s="42"/>
      <c r="D44" s="7" t="s">
        <v>18</v>
      </c>
      <c r="E44" s="9"/>
      <c r="F44" s="7"/>
      <c r="G44" s="9"/>
      <c r="H44" s="9"/>
      <c r="I44" s="7"/>
      <c r="J44" s="7"/>
      <c r="K44" s="7"/>
      <c r="L44" s="7"/>
      <c r="M44" s="42"/>
    </row>
    <row r="45" spans="1:13" ht="15.75" thickBot="1" x14ac:dyDescent="0.3">
      <c r="A45" s="14"/>
      <c r="B45" s="15"/>
      <c r="C45" s="42"/>
      <c r="D45" s="7" t="s">
        <v>19</v>
      </c>
      <c r="E45" s="9">
        <f>E38+E39+E40+E41+E42+E43+E44</f>
        <v>5056.7</v>
      </c>
      <c r="F45" s="7"/>
      <c r="G45" s="9"/>
      <c r="H45" s="9">
        <f>H38+H39+H40+H41+H42+H43+H44</f>
        <v>5056.7</v>
      </c>
      <c r="I45" s="7"/>
      <c r="J45" s="7"/>
      <c r="K45" s="7"/>
      <c r="L45" s="7"/>
      <c r="M45" s="42"/>
    </row>
    <row r="46" spans="1:13" ht="15.75" customHeight="1" thickBot="1" x14ac:dyDescent="0.3">
      <c r="A46" s="45" t="s">
        <v>58</v>
      </c>
      <c r="B46" s="49" t="s">
        <v>59</v>
      </c>
      <c r="C46" s="42"/>
      <c r="D46" s="6" t="s">
        <v>39</v>
      </c>
      <c r="E46" s="12">
        <v>760.7</v>
      </c>
      <c r="F46" s="7"/>
      <c r="G46" s="12"/>
      <c r="H46" s="12">
        <f t="shared" ref="H46:H53" si="9">E46</f>
        <v>760.7</v>
      </c>
      <c r="I46" s="7"/>
      <c r="J46" s="7"/>
      <c r="K46" s="7"/>
      <c r="L46" s="7"/>
      <c r="M46" s="42"/>
    </row>
    <row r="47" spans="1:13" ht="15.75" thickBot="1" x14ac:dyDescent="0.3">
      <c r="A47" s="46"/>
      <c r="B47" s="50"/>
      <c r="C47" s="42"/>
      <c r="D47" s="6" t="s">
        <v>60</v>
      </c>
      <c r="E47" s="12">
        <v>763</v>
      </c>
      <c r="F47" s="7"/>
      <c r="G47" s="12"/>
      <c r="H47" s="12">
        <f t="shared" si="9"/>
        <v>763</v>
      </c>
      <c r="I47" s="7"/>
      <c r="J47" s="7"/>
      <c r="K47" s="7"/>
      <c r="L47" s="7"/>
      <c r="M47" s="42"/>
    </row>
    <row r="48" spans="1:13" ht="15.75" thickBot="1" x14ac:dyDescent="0.3">
      <c r="A48" s="46"/>
      <c r="B48" s="50"/>
      <c r="C48" s="42"/>
      <c r="D48" s="6" t="s">
        <v>61</v>
      </c>
      <c r="E48" s="12">
        <v>765</v>
      </c>
      <c r="F48" s="7"/>
      <c r="G48" s="12"/>
      <c r="H48" s="12">
        <f t="shared" si="9"/>
        <v>765</v>
      </c>
      <c r="I48" s="7"/>
      <c r="J48" s="7"/>
      <c r="K48" s="7"/>
      <c r="L48" s="7"/>
      <c r="M48" s="42"/>
    </row>
    <row r="49" spans="1:13" ht="15.75" thickBot="1" x14ac:dyDescent="0.3">
      <c r="A49" s="56"/>
      <c r="B49" s="51"/>
      <c r="C49" s="42"/>
      <c r="D49" s="6" t="s">
        <v>62</v>
      </c>
      <c r="E49" s="12">
        <v>768</v>
      </c>
      <c r="F49" s="7"/>
      <c r="G49" s="12"/>
      <c r="H49" s="12">
        <f t="shared" si="9"/>
        <v>768</v>
      </c>
      <c r="I49" s="7"/>
      <c r="J49" s="7"/>
      <c r="K49" s="7"/>
      <c r="L49" s="7"/>
      <c r="M49" s="42"/>
    </row>
    <row r="50" spans="1:13" ht="18" customHeight="1" thickBot="1" x14ac:dyDescent="0.3">
      <c r="A50" s="45" t="s">
        <v>63</v>
      </c>
      <c r="B50" s="49" t="s">
        <v>71</v>
      </c>
      <c r="C50" s="42"/>
      <c r="D50" s="6" t="s">
        <v>39</v>
      </c>
      <c r="E50" s="12">
        <v>200</v>
      </c>
      <c r="F50" s="7"/>
      <c r="G50" s="12"/>
      <c r="H50" s="12">
        <f t="shared" si="9"/>
        <v>200</v>
      </c>
      <c r="I50" s="7"/>
      <c r="J50" s="7"/>
      <c r="K50" s="7"/>
      <c r="L50" s="7"/>
      <c r="M50" s="42"/>
    </row>
    <row r="51" spans="1:13" ht="15.75" thickBot="1" x14ac:dyDescent="0.3">
      <c r="A51" s="46"/>
      <c r="B51" s="50"/>
      <c r="C51" s="42"/>
      <c r="D51" s="6" t="s">
        <v>60</v>
      </c>
      <c r="E51" s="12">
        <v>200</v>
      </c>
      <c r="F51" s="7"/>
      <c r="G51" s="12"/>
      <c r="H51" s="12">
        <f t="shared" si="9"/>
        <v>200</v>
      </c>
      <c r="I51" s="7"/>
      <c r="J51" s="7"/>
      <c r="K51" s="7"/>
      <c r="L51" s="7"/>
      <c r="M51" s="42"/>
    </row>
    <row r="52" spans="1:13" ht="15.75" thickBot="1" x14ac:dyDescent="0.3">
      <c r="A52" s="46"/>
      <c r="B52" s="50"/>
      <c r="C52" s="42"/>
      <c r="D52" s="6" t="s">
        <v>61</v>
      </c>
      <c r="E52" s="12">
        <v>200</v>
      </c>
      <c r="F52" s="7"/>
      <c r="G52" s="12"/>
      <c r="H52" s="12">
        <f t="shared" si="9"/>
        <v>200</v>
      </c>
      <c r="I52" s="7"/>
      <c r="J52" s="7"/>
      <c r="K52" s="7"/>
      <c r="L52" s="7"/>
      <c r="M52" s="42"/>
    </row>
    <row r="53" spans="1:13" ht="15.75" thickBot="1" x14ac:dyDescent="0.3">
      <c r="A53" s="46"/>
      <c r="B53" s="50"/>
      <c r="C53" s="42"/>
      <c r="D53" s="6" t="s">
        <v>62</v>
      </c>
      <c r="E53" s="12">
        <v>200</v>
      </c>
      <c r="F53" s="7"/>
      <c r="G53" s="12"/>
      <c r="H53" s="12">
        <f t="shared" si="9"/>
        <v>200</v>
      </c>
      <c r="I53" s="7"/>
      <c r="J53" s="7"/>
      <c r="K53" s="7"/>
      <c r="L53" s="7"/>
      <c r="M53" s="42"/>
    </row>
    <row r="54" spans="1:13" ht="90" thickBot="1" x14ac:dyDescent="0.3">
      <c r="A54" s="16" t="s">
        <v>70</v>
      </c>
      <c r="B54" s="17" t="s">
        <v>65</v>
      </c>
      <c r="C54" s="42"/>
      <c r="D54" s="6"/>
      <c r="E54" s="13"/>
      <c r="F54" s="7"/>
      <c r="G54" s="7"/>
      <c r="H54" s="7"/>
      <c r="I54" s="7"/>
      <c r="J54" s="7"/>
      <c r="K54" s="7"/>
      <c r="L54" s="7"/>
      <c r="M54" s="42"/>
    </row>
    <row r="55" spans="1:13" ht="39" thickBot="1" x14ac:dyDescent="0.3">
      <c r="A55" s="16" t="s">
        <v>64</v>
      </c>
      <c r="B55" s="17" t="s">
        <v>67</v>
      </c>
      <c r="C55" s="42"/>
      <c r="D55" s="6"/>
      <c r="E55" s="13"/>
      <c r="F55" s="7"/>
      <c r="G55" s="7"/>
      <c r="H55" s="7"/>
      <c r="I55" s="7"/>
      <c r="J55" s="7"/>
      <c r="K55" s="7"/>
      <c r="L55" s="7"/>
      <c r="M55" s="42"/>
    </row>
    <row r="56" spans="1:13" ht="64.5" thickBot="1" x14ac:dyDescent="0.3">
      <c r="A56" s="16" t="s">
        <v>66</v>
      </c>
      <c r="B56" s="17" t="s">
        <v>68</v>
      </c>
      <c r="C56" s="42"/>
      <c r="D56" s="6"/>
      <c r="E56" s="13"/>
      <c r="F56" s="7"/>
      <c r="G56" s="7"/>
      <c r="H56" s="7"/>
      <c r="I56" s="7"/>
      <c r="J56" s="7"/>
      <c r="K56" s="7"/>
      <c r="L56" s="7"/>
      <c r="M56" s="42"/>
    </row>
    <row r="57" spans="1:13" ht="23.25" customHeight="1" thickBot="1" x14ac:dyDescent="0.3">
      <c r="A57" s="45" t="s">
        <v>72</v>
      </c>
      <c r="B57" s="49" t="s">
        <v>69</v>
      </c>
      <c r="C57" s="42"/>
      <c r="D57" s="6" t="s">
        <v>39</v>
      </c>
      <c r="E57" s="12">
        <v>300</v>
      </c>
      <c r="F57" s="7"/>
      <c r="G57" s="12"/>
      <c r="H57" s="12">
        <f>E57</f>
        <v>300</v>
      </c>
      <c r="I57" s="7"/>
      <c r="J57" s="7"/>
      <c r="K57" s="7"/>
      <c r="L57" s="7"/>
      <c r="M57" s="42"/>
    </row>
    <row r="58" spans="1:13" ht="15.75" thickBot="1" x14ac:dyDescent="0.3">
      <c r="A58" s="46"/>
      <c r="B58" s="50"/>
      <c r="C58" s="42"/>
      <c r="D58" s="6" t="s">
        <v>60</v>
      </c>
      <c r="E58" s="12">
        <v>300</v>
      </c>
      <c r="F58" s="7"/>
      <c r="G58" s="12"/>
      <c r="H58" s="12">
        <f>E58</f>
        <v>300</v>
      </c>
      <c r="I58" s="7"/>
      <c r="J58" s="7"/>
      <c r="K58" s="7"/>
      <c r="L58" s="7"/>
      <c r="M58" s="42"/>
    </row>
    <row r="59" spans="1:13" ht="15.75" thickBot="1" x14ac:dyDescent="0.3">
      <c r="A59" s="46"/>
      <c r="B59" s="50"/>
      <c r="C59" s="42"/>
      <c r="D59" s="6" t="s">
        <v>61</v>
      </c>
      <c r="E59" s="12">
        <v>300</v>
      </c>
      <c r="F59" s="7"/>
      <c r="G59" s="12"/>
      <c r="H59" s="12">
        <f>E59</f>
        <v>300</v>
      </c>
      <c r="I59" s="7"/>
      <c r="J59" s="7"/>
      <c r="K59" s="7"/>
      <c r="L59" s="7"/>
      <c r="M59" s="42"/>
    </row>
    <row r="60" spans="1:13" ht="15.75" thickBot="1" x14ac:dyDescent="0.3">
      <c r="A60" s="56"/>
      <c r="B60" s="51"/>
      <c r="C60" s="43"/>
      <c r="D60" s="6" t="s">
        <v>62</v>
      </c>
      <c r="E60" s="12">
        <v>300</v>
      </c>
      <c r="F60" s="7"/>
      <c r="G60" s="12"/>
      <c r="H60" s="12">
        <f>E60</f>
        <v>300</v>
      </c>
      <c r="I60" s="7"/>
      <c r="J60" s="7"/>
      <c r="K60" s="7"/>
      <c r="L60" s="7"/>
      <c r="M60" s="43"/>
    </row>
    <row r="61" spans="1:13" ht="15" customHeight="1" thickBot="1" x14ac:dyDescent="0.3">
      <c r="A61" s="45" t="s">
        <v>21</v>
      </c>
      <c r="B61" s="57" t="s">
        <v>74</v>
      </c>
      <c r="C61" s="41" t="s">
        <v>86</v>
      </c>
      <c r="D61" s="18" t="s">
        <v>39</v>
      </c>
      <c r="E61" s="19"/>
      <c r="F61" s="18"/>
      <c r="G61" s="19"/>
      <c r="H61" s="19"/>
      <c r="I61" s="18"/>
      <c r="J61" s="18"/>
      <c r="K61" s="18"/>
      <c r="L61" s="18"/>
      <c r="M61" s="41" t="s">
        <v>56</v>
      </c>
    </row>
    <row r="62" spans="1:13" ht="15.75" thickBot="1" x14ac:dyDescent="0.3">
      <c r="A62" s="46"/>
      <c r="B62" s="58"/>
      <c r="C62" s="42"/>
      <c r="D62" s="7" t="s">
        <v>60</v>
      </c>
      <c r="E62" s="9"/>
      <c r="F62" s="7"/>
      <c r="G62" s="9"/>
      <c r="H62" s="9"/>
      <c r="I62" s="7"/>
      <c r="J62" s="7"/>
      <c r="K62" s="7"/>
      <c r="L62" s="7"/>
      <c r="M62" s="42"/>
    </row>
    <row r="63" spans="1:13" ht="15.75" thickBot="1" x14ac:dyDescent="0.3">
      <c r="A63" s="46"/>
      <c r="B63" s="58"/>
      <c r="C63" s="42"/>
      <c r="D63" s="7" t="s">
        <v>61</v>
      </c>
      <c r="E63" s="9">
        <f>E69+E70</f>
        <v>70000</v>
      </c>
      <c r="F63" s="7"/>
      <c r="G63" s="9">
        <f>G69+G70</f>
        <v>68600</v>
      </c>
      <c r="H63" s="9">
        <f>H69+H70</f>
        <v>1400</v>
      </c>
      <c r="I63" s="7"/>
      <c r="J63" s="7"/>
      <c r="K63" s="7"/>
      <c r="L63" s="7"/>
      <c r="M63" s="42"/>
    </row>
    <row r="64" spans="1:13" ht="45.75" customHeight="1" thickBot="1" x14ac:dyDescent="0.3">
      <c r="A64" s="46"/>
      <c r="B64" s="58"/>
      <c r="C64" s="42"/>
      <c r="D64" s="7" t="s">
        <v>62</v>
      </c>
      <c r="E64" s="9"/>
      <c r="F64" s="7"/>
      <c r="G64" s="9"/>
      <c r="H64" s="9"/>
      <c r="I64" s="7"/>
      <c r="J64" s="7"/>
      <c r="K64" s="7"/>
      <c r="L64" s="7"/>
      <c r="M64" s="42"/>
    </row>
    <row r="65" spans="1:13" ht="15.75" thickBot="1" x14ac:dyDescent="0.3">
      <c r="A65" s="46"/>
      <c r="B65" s="58"/>
      <c r="C65" s="42"/>
      <c r="D65" s="7">
        <v>2023</v>
      </c>
      <c r="E65" s="9">
        <f>E71</f>
        <v>70000</v>
      </c>
      <c r="F65" s="7"/>
      <c r="G65" s="9">
        <f>G71</f>
        <v>68600</v>
      </c>
      <c r="H65" s="9">
        <f>H71</f>
        <v>1400</v>
      </c>
      <c r="I65" s="7"/>
      <c r="J65" s="7"/>
      <c r="K65" s="7"/>
      <c r="L65" s="7"/>
      <c r="M65" s="42"/>
    </row>
    <row r="66" spans="1:13" ht="15.75" thickBot="1" x14ac:dyDescent="0.3">
      <c r="A66" s="46"/>
      <c r="B66" s="58"/>
      <c r="C66" s="42"/>
      <c r="D66" s="7">
        <v>2024</v>
      </c>
      <c r="E66" s="7"/>
      <c r="F66" s="7"/>
      <c r="G66" s="7"/>
      <c r="H66" s="7"/>
      <c r="I66" s="7"/>
      <c r="J66" s="7"/>
      <c r="K66" s="7"/>
      <c r="L66" s="7"/>
      <c r="M66" s="42"/>
    </row>
    <row r="67" spans="1:13" ht="15.75" thickBot="1" x14ac:dyDescent="0.3">
      <c r="A67" s="46"/>
      <c r="B67" s="58"/>
      <c r="C67" s="42"/>
      <c r="D67" s="7" t="s">
        <v>18</v>
      </c>
      <c r="E67" s="9">
        <f>E72</f>
        <v>100000</v>
      </c>
      <c r="F67" s="7"/>
      <c r="G67" s="9">
        <f>G72</f>
        <v>98000</v>
      </c>
      <c r="H67" s="9">
        <f>H72</f>
        <v>2000</v>
      </c>
      <c r="I67" s="7"/>
      <c r="J67" s="7"/>
      <c r="K67" s="7"/>
      <c r="L67" s="7"/>
      <c r="M67" s="42"/>
    </row>
    <row r="68" spans="1:13" ht="15.75" thickBot="1" x14ac:dyDescent="0.3">
      <c r="A68" s="56"/>
      <c r="B68" s="59"/>
      <c r="C68" s="42"/>
      <c r="D68" s="7" t="s">
        <v>19</v>
      </c>
      <c r="E68" s="9">
        <f>E61+E62+E63+E64+E65+E66+E67</f>
        <v>240000</v>
      </c>
      <c r="F68" s="7"/>
      <c r="G68" s="9">
        <f>G61+G62+G63+G64+G65+G66+G67</f>
        <v>235200</v>
      </c>
      <c r="H68" s="9">
        <f>H61+H62+H63+H64+H65+H66+H67</f>
        <v>4800</v>
      </c>
      <c r="I68" s="7"/>
      <c r="J68" s="7"/>
      <c r="K68" s="7"/>
      <c r="L68" s="7"/>
      <c r="M68" s="42"/>
    </row>
    <row r="69" spans="1:13" ht="39" thickBot="1" x14ac:dyDescent="0.3">
      <c r="A69" s="20" t="s">
        <v>75</v>
      </c>
      <c r="B69" s="11" t="s">
        <v>76</v>
      </c>
      <c r="C69" s="42"/>
      <c r="D69" s="7" t="s">
        <v>61</v>
      </c>
      <c r="E69" s="9">
        <v>30000</v>
      </c>
      <c r="F69" s="7"/>
      <c r="G69" s="12">
        <f>E69*0.98</f>
        <v>29400</v>
      </c>
      <c r="H69" s="12">
        <f>E69*0.02</f>
        <v>600</v>
      </c>
      <c r="I69" s="7"/>
      <c r="J69" s="7"/>
      <c r="K69" s="7"/>
      <c r="L69" s="7"/>
      <c r="M69" s="42"/>
    </row>
    <row r="70" spans="1:13" ht="39" thickBot="1" x14ac:dyDescent="0.3">
      <c r="A70" s="20" t="s">
        <v>78</v>
      </c>
      <c r="B70" s="11" t="s">
        <v>79</v>
      </c>
      <c r="C70" s="42"/>
      <c r="D70" s="7" t="s">
        <v>61</v>
      </c>
      <c r="E70" s="9">
        <v>40000</v>
      </c>
      <c r="F70" s="7"/>
      <c r="G70" s="12">
        <f>E70*0.98</f>
        <v>39200</v>
      </c>
      <c r="H70" s="12">
        <f>E70*0.02</f>
        <v>800</v>
      </c>
      <c r="I70" s="7"/>
      <c r="J70" s="7"/>
      <c r="K70" s="7"/>
      <c r="L70" s="7"/>
      <c r="M70" s="42"/>
    </row>
    <row r="71" spans="1:13" ht="39" thickBot="1" x14ac:dyDescent="0.3">
      <c r="A71" s="20" t="s">
        <v>80</v>
      </c>
      <c r="B71" s="11" t="s">
        <v>81</v>
      </c>
      <c r="C71" s="42"/>
      <c r="D71" s="7" t="s">
        <v>84</v>
      </c>
      <c r="E71" s="9">
        <v>70000</v>
      </c>
      <c r="F71" s="7"/>
      <c r="G71" s="12">
        <f>E71*0.98</f>
        <v>68600</v>
      </c>
      <c r="H71" s="12">
        <f>E71*0.02</f>
        <v>1400</v>
      </c>
      <c r="I71" s="7"/>
      <c r="J71" s="7"/>
      <c r="K71" s="7"/>
      <c r="L71" s="7"/>
      <c r="M71" s="42"/>
    </row>
    <row r="72" spans="1:13" ht="51.75" thickBot="1" x14ac:dyDescent="0.3">
      <c r="A72" s="21" t="s">
        <v>82</v>
      </c>
      <c r="B72" s="17" t="s">
        <v>83</v>
      </c>
      <c r="C72" s="42"/>
      <c r="D72" s="22" t="s">
        <v>85</v>
      </c>
      <c r="E72" s="23">
        <v>100000</v>
      </c>
      <c r="F72" s="22"/>
      <c r="G72" s="24">
        <f>E72*0.98</f>
        <v>98000</v>
      </c>
      <c r="H72" s="24">
        <f>E72*0.02</f>
        <v>2000</v>
      </c>
      <c r="I72" s="22"/>
      <c r="J72" s="22"/>
      <c r="K72" s="22"/>
      <c r="L72" s="22"/>
      <c r="M72" s="42"/>
    </row>
    <row r="73" spans="1:13" ht="29.25" customHeight="1" thickBot="1" x14ac:dyDescent="0.3">
      <c r="A73" s="45" t="s">
        <v>88</v>
      </c>
      <c r="B73" s="49" t="s">
        <v>89</v>
      </c>
      <c r="C73" s="41" t="s">
        <v>96</v>
      </c>
      <c r="D73" s="25">
        <v>2019</v>
      </c>
      <c r="E73" s="26">
        <f>H73</f>
        <v>723</v>
      </c>
      <c r="F73" s="25"/>
      <c r="G73" s="27"/>
      <c r="H73" s="26">
        <v>723</v>
      </c>
      <c r="I73" s="25"/>
      <c r="J73" s="25"/>
      <c r="K73" s="25"/>
      <c r="L73" s="25"/>
      <c r="M73" s="38" t="s">
        <v>97</v>
      </c>
    </row>
    <row r="74" spans="1:13" ht="27" customHeight="1" thickBot="1" x14ac:dyDescent="0.3">
      <c r="A74" s="46"/>
      <c r="B74" s="50"/>
      <c r="C74" s="42"/>
      <c r="D74" s="6">
        <v>2020</v>
      </c>
      <c r="E74" s="28">
        <v>30000</v>
      </c>
      <c r="F74" s="6"/>
      <c r="G74" s="28">
        <f>E74*0.95</f>
        <v>28500</v>
      </c>
      <c r="H74" s="28">
        <f>G74*0.05</f>
        <v>1425</v>
      </c>
      <c r="I74" s="6"/>
      <c r="J74" s="6"/>
      <c r="K74" s="6"/>
      <c r="L74" s="6"/>
      <c r="M74" s="39"/>
    </row>
    <row r="75" spans="1:13" ht="24" customHeight="1" thickBot="1" x14ac:dyDescent="0.3">
      <c r="A75" s="46"/>
      <c r="B75" s="50"/>
      <c r="C75" s="42"/>
      <c r="D75" s="6">
        <v>2021</v>
      </c>
      <c r="E75" s="13"/>
      <c r="F75" s="6"/>
      <c r="G75" s="6"/>
      <c r="H75" s="28">
        <f t="shared" ref="H75:H79" si="10">E75</f>
        <v>0</v>
      </c>
      <c r="I75" s="6"/>
      <c r="J75" s="6"/>
      <c r="K75" s="6"/>
      <c r="L75" s="6"/>
      <c r="M75" s="39"/>
    </row>
    <row r="76" spans="1:13" ht="30.75" customHeight="1" thickBot="1" x14ac:dyDescent="0.3">
      <c r="A76" s="46"/>
      <c r="B76" s="50"/>
      <c r="C76" s="42"/>
      <c r="D76" s="6">
        <v>2022</v>
      </c>
      <c r="E76" s="13"/>
      <c r="F76" s="6"/>
      <c r="G76" s="6"/>
      <c r="H76" s="28">
        <f t="shared" si="10"/>
        <v>0</v>
      </c>
      <c r="I76" s="6"/>
      <c r="J76" s="6"/>
      <c r="K76" s="6"/>
      <c r="L76" s="6"/>
      <c r="M76" s="39"/>
    </row>
    <row r="77" spans="1:13" ht="33.75" customHeight="1" thickBot="1" x14ac:dyDescent="0.3">
      <c r="A77" s="46"/>
      <c r="B77" s="50"/>
      <c r="C77" s="42"/>
      <c r="D77" s="6">
        <v>2023</v>
      </c>
      <c r="E77" s="13"/>
      <c r="F77" s="6"/>
      <c r="G77" s="6"/>
      <c r="H77" s="28">
        <f t="shared" si="10"/>
        <v>0</v>
      </c>
      <c r="I77" s="6"/>
      <c r="J77" s="6"/>
      <c r="K77" s="6"/>
      <c r="L77" s="6"/>
      <c r="M77" s="39"/>
    </row>
    <row r="78" spans="1:13" ht="27.75" customHeight="1" thickBot="1" x14ac:dyDescent="0.3">
      <c r="A78" s="46"/>
      <c r="B78" s="50"/>
      <c r="C78" s="42"/>
      <c r="D78" s="6">
        <v>2024</v>
      </c>
      <c r="E78" s="13"/>
      <c r="F78" s="6"/>
      <c r="G78" s="6"/>
      <c r="H78" s="28">
        <f t="shared" si="10"/>
        <v>0</v>
      </c>
      <c r="I78" s="6"/>
      <c r="J78" s="6"/>
      <c r="K78" s="6"/>
      <c r="L78" s="6"/>
      <c r="M78" s="39"/>
    </row>
    <row r="79" spans="1:13" ht="33.75" customHeight="1" thickBot="1" x14ac:dyDescent="0.3">
      <c r="A79" s="46"/>
      <c r="B79" s="50"/>
      <c r="C79" s="42"/>
      <c r="D79" s="6" t="s">
        <v>18</v>
      </c>
      <c r="E79" s="13"/>
      <c r="F79" s="6"/>
      <c r="G79" s="6"/>
      <c r="H79" s="28">
        <f t="shared" si="10"/>
        <v>0</v>
      </c>
      <c r="I79" s="6"/>
      <c r="J79" s="6"/>
      <c r="K79" s="6"/>
      <c r="L79" s="6"/>
      <c r="M79" s="39"/>
    </row>
    <row r="80" spans="1:13" ht="39.75" customHeight="1" thickBot="1" x14ac:dyDescent="0.3">
      <c r="A80" s="46"/>
      <c r="B80" s="50"/>
      <c r="C80" s="42"/>
      <c r="D80" s="29" t="s">
        <v>19</v>
      </c>
      <c r="E80" s="30">
        <f>SUM(E73:E79)</f>
        <v>30723</v>
      </c>
      <c r="F80" s="18"/>
      <c r="G80" s="18"/>
      <c r="H80" s="30">
        <f>SUM(H73:H79)</f>
        <v>2148</v>
      </c>
      <c r="I80" s="18"/>
      <c r="J80" s="18"/>
      <c r="K80" s="25"/>
      <c r="L80" s="25"/>
      <c r="M80" s="39"/>
    </row>
    <row r="81" spans="1:13" ht="57" customHeight="1" thickBot="1" x14ac:dyDescent="0.3">
      <c r="A81" s="31" t="s">
        <v>92</v>
      </c>
      <c r="B81" s="4" t="s">
        <v>94</v>
      </c>
      <c r="C81" s="42"/>
      <c r="D81" s="5">
        <v>2019</v>
      </c>
      <c r="E81" s="32">
        <f>H81</f>
        <v>723</v>
      </c>
      <c r="F81" s="33"/>
      <c r="G81" s="34"/>
      <c r="H81" s="32">
        <v>723</v>
      </c>
      <c r="I81" s="34"/>
      <c r="J81" s="34"/>
      <c r="K81" s="34"/>
      <c r="L81" s="34"/>
      <c r="M81" s="39"/>
    </row>
    <row r="82" spans="1:13" ht="32.25" customHeight="1" thickBot="1" x14ac:dyDescent="0.3">
      <c r="A82" s="35" t="s">
        <v>93</v>
      </c>
      <c r="B82" s="3" t="s">
        <v>95</v>
      </c>
      <c r="C82" s="43"/>
      <c r="D82" s="25">
        <v>2020</v>
      </c>
      <c r="E82" s="28">
        <v>30000</v>
      </c>
      <c r="F82" s="36"/>
      <c r="G82" s="28">
        <f>E82*0.95</f>
        <v>28500</v>
      </c>
      <c r="H82" s="28">
        <f>G82*0.05</f>
        <v>1425</v>
      </c>
      <c r="I82" s="37"/>
      <c r="J82" s="37"/>
      <c r="K82" s="37"/>
      <c r="L82" s="37"/>
      <c r="M82" s="40"/>
    </row>
  </sheetData>
  <mergeCells count="42">
    <mergeCell ref="A1:M1"/>
    <mergeCell ref="H6:H7"/>
    <mergeCell ref="A8:A15"/>
    <mergeCell ref="B8:B15"/>
    <mergeCell ref="C8:C15"/>
    <mergeCell ref="B4:B7"/>
    <mergeCell ref="C4:C7"/>
    <mergeCell ref="D4:D7"/>
    <mergeCell ref="E4:I4"/>
    <mergeCell ref="L4:L7"/>
    <mergeCell ref="M4:M7"/>
    <mergeCell ref="E5:E7"/>
    <mergeCell ref="F5:I5"/>
    <mergeCell ref="F6:F7"/>
    <mergeCell ref="G6:G7"/>
    <mergeCell ref="J2:M2"/>
    <mergeCell ref="C61:C72"/>
    <mergeCell ref="M61:M72"/>
    <mergeCell ref="A46:A49"/>
    <mergeCell ref="B46:B49"/>
    <mergeCell ref="A50:A53"/>
    <mergeCell ref="B50:B53"/>
    <mergeCell ref="A57:A60"/>
    <mergeCell ref="B57:B60"/>
    <mergeCell ref="A61:A68"/>
    <mergeCell ref="B61:B68"/>
    <mergeCell ref="M73:M82"/>
    <mergeCell ref="C73:C82"/>
    <mergeCell ref="A3:M3"/>
    <mergeCell ref="A16:A23"/>
    <mergeCell ref="B16:B23"/>
    <mergeCell ref="A73:A80"/>
    <mergeCell ref="B73:B80"/>
    <mergeCell ref="A4:A7"/>
    <mergeCell ref="J4:J7"/>
    <mergeCell ref="K4:K7"/>
    <mergeCell ref="C38:C60"/>
    <mergeCell ref="M38:M60"/>
    <mergeCell ref="C16:C37"/>
    <mergeCell ref="M16:M37"/>
    <mergeCell ref="A38:A41"/>
    <mergeCell ref="B38:B4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Лиля</dc:creator>
  <cp:lastModifiedBy>Лиля</cp:lastModifiedBy>
  <dcterms:created xsi:type="dcterms:W3CDTF">2018-12-11T01:41:34Z</dcterms:created>
  <dcterms:modified xsi:type="dcterms:W3CDTF">2020-03-10T01:29:34Z</dcterms:modified>
</cp:coreProperties>
</file>